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974" activeTab="0"/>
  </bookViews>
  <sheets>
    <sheet name="Fin Proj Summary" sheetId="1" r:id="rId1"/>
    <sheet name="Telehealth Clinical Rev Detail" sheetId="2" r:id="rId2"/>
    <sheet name="Other Clinical Rev Detail" sheetId="3" r:id="rId3"/>
    <sheet name="Prog &amp; User Rev Detail" sheetId="4" r:id="rId4"/>
    <sheet name="Extramural Detail" sheetId="5" r:id="rId5"/>
    <sheet name="Parent Org &amp; Oth Detail" sheetId="6" r:id="rId6"/>
    <sheet name="Non-Clin Personnel Exp" sheetId="7" r:id="rId7"/>
    <sheet name="Clinical Serv Exp " sheetId="8" r:id="rId8"/>
    <sheet name="Telecom and Supply Exp" sheetId="9" r:id="rId9"/>
    <sheet name="Training &amp; Educ &amp; Exp" sheetId="10" r:id="rId10"/>
    <sheet name="Market &amp; Oth Dir Exp" sheetId="11" r:id="rId11"/>
    <sheet name="Travel Exp" sheetId="12" r:id="rId12"/>
    <sheet name="Recipient Site Support" sheetId="13" r:id="rId13"/>
    <sheet name="Capital Exp - Equip" sheetId="14" r:id="rId14"/>
    <sheet name="Cap Exp - Bldg &amp;Oth" sheetId="15" r:id="rId15"/>
  </sheets>
  <definedNames>
    <definedName name="_xlnm.Print_Area" localSheetId="14">'Cap Exp - Bldg &amp;Oth'!$A$1:$H$35</definedName>
    <definedName name="_xlnm.Print_Area" localSheetId="13">'Capital Exp - Equip'!$A$1:$N$46</definedName>
    <definedName name="_xlnm.Print_Area" localSheetId="7">'Clinical Serv Exp '!$A$1:$K$59</definedName>
    <definedName name="_xlnm.Print_Area" localSheetId="4">'Extramural Detail'!$1:$44</definedName>
    <definedName name="_xlnm.Print_Area" localSheetId="0">'Fin Proj Summary'!$A$1:$F$58</definedName>
    <definedName name="_xlnm.Print_Area" localSheetId="10">'Market &amp; Oth Dir Exp'!$A$1:$N$28</definedName>
    <definedName name="_xlnm.Print_Area" localSheetId="6">'Non-Clin Personnel Exp'!$A$1:$J$16</definedName>
    <definedName name="_xlnm.Print_Area" localSheetId="2">'Other Clinical Rev Detail'!$A$1:$K$52</definedName>
    <definedName name="_xlnm.Print_Area" localSheetId="5">'Parent Org &amp; Oth Detail'!$A$1:$I$18</definedName>
    <definedName name="_xlnm.Print_Area" localSheetId="3">'Prog &amp; User Rev Detail'!$A$1:$K$43</definedName>
    <definedName name="_xlnm.Print_Area" localSheetId="12">'Recipient Site Support'!$A$1:$O$101</definedName>
    <definedName name="_xlnm.Print_Area" localSheetId="8">'Telecom and Supply Exp'!$A$1:$L$31</definedName>
    <definedName name="_xlnm.Print_Area" localSheetId="1">'Telehealth Clinical Rev Detail'!$A$1:$J$58</definedName>
    <definedName name="_xlnm.Print_Area" localSheetId="9">'Training &amp; Educ &amp; Exp'!$A$1:$L$29</definedName>
    <definedName name="_xlnm.Print_Area" localSheetId="11">'Travel Exp'!$A$1:$O$18</definedName>
  </definedNames>
  <calcPr fullCalcOnLoad="1"/>
</workbook>
</file>

<file path=xl/sharedStrings.xml><?xml version="1.0" encoding="utf-8"?>
<sst xmlns="http://schemas.openxmlformats.org/spreadsheetml/2006/main" count="1134" uniqueCount="382">
  <si>
    <t>Travel</t>
  </si>
  <si>
    <t>Equipment</t>
  </si>
  <si>
    <t>Clinical Revenue</t>
  </si>
  <si>
    <t>Educational programming</t>
  </si>
  <si>
    <t>Expenses</t>
  </si>
  <si>
    <t>Marketing</t>
  </si>
  <si>
    <t>Total Expenses</t>
  </si>
  <si>
    <t>Revenue</t>
  </si>
  <si>
    <t>2.</t>
  </si>
  <si>
    <t>3.</t>
  </si>
  <si>
    <t>4.</t>
  </si>
  <si>
    <t xml:space="preserve">a. </t>
  </si>
  <si>
    <t xml:space="preserve">  Medicare</t>
  </si>
  <si>
    <t xml:space="preserve">  Medicaid</t>
  </si>
  <si>
    <t xml:space="preserve">  Commercial Insurance</t>
  </si>
  <si>
    <t>b.</t>
  </si>
  <si>
    <t xml:space="preserve">c. </t>
  </si>
  <si>
    <t>Facility Use</t>
  </si>
  <si>
    <t>Federal Contracts and Grants</t>
  </si>
  <si>
    <t>Extramural Funding</t>
  </si>
  <si>
    <t>State Contracts and Grants</t>
  </si>
  <si>
    <t>Other Contracts and Grants</t>
  </si>
  <si>
    <t>Parent Organization Funding</t>
  </si>
  <si>
    <t>Membership or User Fees</t>
  </si>
  <si>
    <t>5.</t>
  </si>
  <si>
    <t>Other Revenue (Please list)</t>
  </si>
  <si>
    <t>6.</t>
  </si>
  <si>
    <t>Total Revenues</t>
  </si>
  <si>
    <t>Year 1</t>
  </si>
  <si>
    <t>Year 2</t>
  </si>
  <si>
    <t>Year 3</t>
  </si>
  <si>
    <t>_________</t>
  </si>
  <si>
    <t xml:space="preserve"> (Insert Calendar or Fiscal Year)</t>
  </si>
  <si>
    <t>1.</t>
  </si>
  <si>
    <t>7.</t>
  </si>
  <si>
    <t>8.</t>
  </si>
  <si>
    <t>9.</t>
  </si>
  <si>
    <t>10.</t>
  </si>
  <si>
    <t>11.</t>
  </si>
  <si>
    <t>Building/Renovation</t>
  </si>
  <si>
    <t>12.</t>
  </si>
  <si>
    <t>Direct Surplus/(Deficit)</t>
  </si>
  <si>
    <t>Total Surplus/(Deficit)</t>
  </si>
  <si>
    <t>Medicare</t>
  </si>
  <si>
    <t>Medicaid</t>
  </si>
  <si>
    <t>Commercial Ins:</t>
  </si>
  <si>
    <t>CPT Codes</t>
  </si>
  <si>
    <t>Reimbursement</t>
  </si>
  <si>
    <t>Proj Volume</t>
  </si>
  <si>
    <t>Total Revenue</t>
  </si>
  <si>
    <t>Insurance</t>
  </si>
  <si>
    <t>Total Medicare</t>
  </si>
  <si>
    <t>Total Medicaid</t>
  </si>
  <si>
    <t>Total Commercial</t>
  </si>
  <si>
    <t>Q3014</t>
  </si>
  <si>
    <t>Commercial Ins</t>
  </si>
  <si>
    <t>Yr 1</t>
  </si>
  <si>
    <t>Yr 2</t>
  </si>
  <si>
    <t>Yr 3</t>
  </si>
  <si>
    <t>Anticipated Annual Increase (this should be set based on actual data)</t>
  </si>
  <si>
    <t>1c. Contract Revenue</t>
  </si>
  <si>
    <t>1b. Facility Fees</t>
  </si>
  <si>
    <t>1a. Professional Services</t>
  </si>
  <si>
    <t>Contract Name *</t>
  </si>
  <si>
    <t>Educ Program</t>
  </si>
  <si>
    <t>Speaker Rate</t>
  </si>
  <si>
    <t>Technical Rate</t>
  </si>
  <si>
    <t>CME Rate</t>
  </si>
  <si>
    <t>2b. Facility Use</t>
  </si>
  <si>
    <t>Prof Staff Rate</t>
  </si>
  <si>
    <t>a.</t>
  </si>
  <si>
    <t>d.</t>
  </si>
  <si>
    <t>Other Rate</t>
  </si>
  <si>
    <t>Full Rate</t>
  </si>
  <si>
    <t>Total Educational</t>
  </si>
  <si>
    <t>Total Facility Use</t>
  </si>
  <si>
    <t>Total Memberships</t>
  </si>
  <si>
    <t>Rate:</t>
  </si>
  <si>
    <t>Facility</t>
  </si>
  <si>
    <t>Member Name</t>
  </si>
  <si>
    <t>Client Name</t>
  </si>
  <si>
    <t>2d. Other</t>
  </si>
  <si>
    <t>2c. Memberships</t>
  </si>
  <si>
    <t>Extramural Detail Worksheet</t>
  </si>
  <si>
    <t>Foundation Awards</t>
  </si>
  <si>
    <t>Award Name</t>
  </si>
  <si>
    <t>Sponsor</t>
  </si>
  <si>
    <t>Award Dates</t>
  </si>
  <si>
    <t xml:space="preserve">F &amp; A </t>
  </si>
  <si>
    <t>Direct Costs</t>
  </si>
  <si>
    <t>Total Federal Contracts &amp; Grants</t>
  </si>
  <si>
    <t xml:space="preserve">P.I. </t>
  </si>
  <si>
    <t>Total State Contracts &amp; Grants</t>
  </si>
  <si>
    <t>Total Other Contracts &amp; Grants</t>
  </si>
  <si>
    <t>Total Other</t>
  </si>
  <si>
    <t>Parent Organization and Other Detail</t>
  </si>
  <si>
    <t>Total Foundation Awards</t>
  </si>
  <si>
    <t>Support Detail</t>
  </si>
  <si>
    <t>Source/Department</t>
  </si>
  <si>
    <t>Total Parent Organization Support</t>
  </si>
  <si>
    <t>Amount</t>
  </si>
  <si>
    <t>Total Revenue*</t>
  </si>
  <si>
    <t>*(Use Actual Contract Amounts and Add Anticipated Increase From Contract)</t>
  </si>
  <si>
    <t>1a.</t>
  </si>
  <si>
    <t>Total Contract Revenue</t>
  </si>
  <si>
    <t xml:space="preserve">Fill in CPT code reimbursement and projected volumes for Year 1. For Years 2 and 3, review projected annual increase % (cells H2 and J2); </t>
  </si>
  <si>
    <t>1b.</t>
  </si>
  <si>
    <t>change as necessary. Next input projected volumes for Years 2 and 3.</t>
  </si>
  <si>
    <t>1c.</t>
  </si>
  <si>
    <t>2a.</t>
  </si>
  <si>
    <t>2b.</t>
  </si>
  <si>
    <t>2c.</t>
  </si>
  <si>
    <t>2d.</t>
  </si>
  <si>
    <t xml:space="preserve">Input the name of the client being recharged being recharged, the applicable rate(s) being charged and </t>
  </si>
  <si>
    <t>Note: Any headings or formulas can be revised by user.</t>
  </si>
  <si>
    <t xml:space="preserve">Input the name of the member being recharged, the rated being charged and the amount of any discount (if applicable.) Contracts could be multi-site contract so, </t>
  </si>
  <si>
    <t xml:space="preserve">Input the Award Name, Sponsor, the Award Dates the Principal Investigator, the Direct and F&amp;A (indirect) budget for Years 1-3 for Federal Award supporting the project. </t>
  </si>
  <si>
    <t>3a.</t>
  </si>
  <si>
    <t>F&amp;A - if applicable</t>
  </si>
  <si>
    <t>3b-d. Follow the instructions for 3a for State and Other Contracts and Grants and Foundation Awards (Foundation Awards do not always have associated F&amp;A .)</t>
  </si>
  <si>
    <t>Parent Organization Support</t>
  </si>
  <si>
    <t>Other Revenue</t>
  </si>
  <si>
    <t>Federal Contracts &amp; Grants</t>
  </si>
  <si>
    <t>3b.</t>
  </si>
  <si>
    <t>State Contracts &amp; Grants</t>
  </si>
  <si>
    <t>3c.</t>
  </si>
  <si>
    <t>3d.</t>
  </si>
  <si>
    <t>Source/Sponsor</t>
  </si>
  <si>
    <t>5a.</t>
  </si>
  <si>
    <t>5b.</t>
  </si>
  <si>
    <t>Instructions: This spreadsheet data will link to the Clinical Revenue Section of the Financial Projections Summary</t>
  </si>
  <si>
    <t>Instructions: This spreadsheet data will link to the Non-Clinical Revenue Section of the Financial Projections Summary</t>
  </si>
  <si>
    <t>Instructions: This spreadsheet data will link to the Extramural Funding Section of the Financial Projections Summary</t>
  </si>
  <si>
    <t xml:space="preserve">              Input data in the blue-shaded areas only.</t>
  </si>
  <si>
    <t>c.</t>
  </si>
  <si>
    <t xml:space="preserve">               Sections of the Financial Projections Summary.  Input data in the blue-shaded areas only.</t>
  </si>
  <si>
    <t xml:space="preserve">Instructions: This spreadsheet data will link to the Parent Organization Support and Other Funding </t>
  </si>
  <si>
    <t>Name</t>
  </si>
  <si>
    <t>Title</t>
  </si>
  <si>
    <t>Annual Salary</t>
  </si>
  <si>
    <t>Fringe Benefits</t>
  </si>
  <si>
    <t>% FTE</t>
  </si>
  <si>
    <t>Total Sal/FB</t>
  </si>
  <si>
    <t>Anticipated Annual Increase &gt; Year 1 (this should be set based on actual data)</t>
  </si>
  <si>
    <t>Fringe Benefit Rate</t>
  </si>
  <si>
    <t>Total Project Sal/FB Cost</t>
  </si>
  <si>
    <t>Total Hub Site Personnel</t>
  </si>
  <si>
    <t>Clinical Expenses</t>
  </si>
  <si>
    <t xml:space="preserve"> Personnel - Include Clinical Provider Salary and Benefit Expenses here.</t>
  </si>
  <si>
    <t>Total Clinical Services Personnel</t>
  </si>
  <si>
    <t>Home Organization</t>
  </si>
  <si>
    <t xml:space="preserve">Contract Detail </t>
  </si>
  <si>
    <t>Total Clinical Services Contract Personnel/Providers</t>
  </si>
  <si>
    <t>Contract Personnel/Providers</t>
  </si>
  <si>
    <t>Billing Expense - Please use this category if Billing Services are charged as a % of collections</t>
  </si>
  <si>
    <t>Anticipated Annual Increase (this should be set based on actual data), please insert correct percentage in yellow area</t>
  </si>
  <si>
    <t>Fee For Service Billing Rate - This should be organization's rate, please insert correct rate in yellow area</t>
  </si>
  <si>
    <t>i.</t>
  </si>
  <si>
    <t>ii.</t>
  </si>
  <si>
    <t>Facility Billing Rate - This should be organization's rate, please insert correct rate in yellow area</t>
  </si>
  <si>
    <t>Total Facility Billing Charges</t>
  </si>
  <si>
    <t>iii.</t>
  </si>
  <si>
    <t>Contract Billing Rate - This should be organization's rate, please insert correct rate in yellow area</t>
  </si>
  <si>
    <t>Total Contract Billing Charges</t>
  </si>
  <si>
    <t>Other Clinical Expenses (please list/describe)</t>
  </si>
  <si>
    <t>Total Other Clinical Expenses</t>
  </si>
  <si>
    <t>Total All Clinical Expenses</t>
  </si>
  <si>
    <t>Fringe Benefit Rate. (Please insert correct organization rate)</t>
  </si>
  <si>
    <t>Part#</t>
  </si>
  <si>
    <t>Unit Cost</t>
  </si>
  <si>
    <t>Qty</t>
  </si>
  <si>
    <t>Sub-Total Equipment:</t>
  </si>
  <si>
    <t>Vendor</t>
  </si>
  <si>
    <t>Annual Cost</t>
  </si>
  <si>
    <t>3. Telecommunications Services</t>
  </si>
  <si>
    <t>Telecommunications Expenses</t>
  </si>
  <si>
    <t>Supplies &amp; Operations Expenses</t>
  </si>
  <si>
    <t>Training Expenses</t>
  </si>
  <si>
    <t>Educational Program Expenses</t>
  </si>
  <si>
    <t>Other Direct Program Expenses</t>
  </si>
  <si>
    <t>Capital Expenses</t>
  </si>
  <si>
    <t>F &amp; A Expenses (Grants)</t>
  </si>
  <si>
    <t>Estimated Taxes</t>
  </si>
  <si>
    <t>Subtotal</t>
  </si>
  <si>
    <t>Do not include clinical personnel in this worksheet. (That will go on Clinical Services expense worksheet).</t>
  </si>
  <si>
    <t xml:space="preserve">Clinical provider personnel (employed by the home organization) are included in this worksheet. </t>
  </si>
  <si>
    <t xml:space="preserve">Input contract clinical personnel here. Include, name, home organization and a brief summary of contract detail. </t>
  </si>
  <si>
    <t>No input is necessary.</t>
  </si>
  <si>
    <t>Telecommunications Description</t>
  </si>
  <si>
    <t xml:space="preserve">4. </t>
  </si>
  <si>
    <t>Supply and Operations Expenses</t>
  </si>
  <si>
    <t xml:space="preserve">Instructions: This spreadsheet data will link to the Telecommunications and Supply/Operations Expense Sections of the Financial Projections Summary.  </t>
  </si>
  <si>
    <t>Est.  Taxes</t>
  </si>
  <si>
    <t>Training and Education Expenses</t>
  </si>
  <si>
    <t>5. Training Expenses</t>
  </si>
  <si>
    <t>Training Expense Description</t>
  </si>
  <si>
    <t>Per Session Cost</t>
  </si>
  <si>
    <t>Other Costs</t>
  </si>
  <si>
    <t>Travel Costs</t>
  </si>
  <si>
    <t>Speaker Costs</t>
  </si>
  <si>
    <t>Transmission Costs</t>
  </si>
  <si>
    <t>Program and User Fee Revenue Detail Worksheet</t>
  </si>
  <si>
    <t>Program &amp; User Fee Revenue</t>
  </si>
  <si>
    <t>Other ________________</t>
  </si>
  <si>
    <t>Non-Clinical Personnel - Salaries &amp; Benefits</t>
  </si>
  <si>
    <t>1. Non-Clinical Personnel Expense</t>
  </si>
  <si>
    <t>Continuing Educ Costs</t>
  </si>
  <si>
    <t>Other Fixed or Overhead Expenses</t>
  </si>
  <si>
    <t>Educational Program Expense Description</t>
  </si>
  <si>
    <t xml:space="preserve">6. </t>
  </si>
  <si>
    <t>Next input projected volumes for Years 1-3.</t>
  </si>
  <si>
    <t>11a. Equipment</t>
  </si>
  <si>
    <t>Network Equipment</t>
  </si>
  <si>
    <t>Applications Equipment and Software</t>
  </si>
  <si>
    <t>Services/Fees/Maintenance/Shipping:</t>
  </si>
  <si>
    <t>Network Equipment Maintenance</t>
  </si>
  <si>
    <t>Applications Equipment Installation and Maintenance</t>
  </si>
  <si>
    <t>Shipping Expenses</t>
  </si>
  <si>
    <t>Sub-Total Associated Expenses</t>
  </si>
  <si>
    <t>Total All Equipment Related Expenses</t>
  </si>
  <si>
    <t>Oth Cost</t>
  </si>
  <si>
    <t>Travel Cost</t>
  </si>
  <si>
    <t>A</t>
  </si>
  <si>
    <t>B</t>
  </si>
  <si>
    <t>C</t>
  </si>
  <si>
    <t>D</t>
  </si>
  <si>
    <t xml:space="preserve"> </t>
  </si>
  <si>
    <t>11b. Building and Renovation Expenses</t>
  </si>
  <si>
    <t>MFG/  Vendor</t>
  </si>
  <si>
    <t>Building or Renovation Description</t>
  </si>
  <si>
    <t>Total Building and Renovation Expenses</t>
  </si>
  <si>
    <t>11c. Other Fixed Expenses</t>
  </si>
  <si>
    <t>Per Unit Cost</t>
  </si>
  <si>
    <t>Quantity</t>
  </si>
  <si>
    <t xml:space="preserve">  No anticipated increases are included for the equipment expenses. </t>
  </si>
  <si>
    <t xml:space="preserve">   calculated to expense in year one but formulas can be copied (Control C &amp; move to desired cell) to Years 2 and 3; the amounts will auto-calculate. </t>
  </si>
  <si>
    <t xml:space="preserve">C-D. Input a description of the equipment, the vendor, the part, the different costs and the quantity. All maintenance &amp; install costs will </t>
  </si>
  <si>
    <t xml:space="preserve">    will auto calculate for Years 2 and 3, including the anticipated annual increase. </t>
  </si>
  <si>
    <t xml:space="preserve">Instructions: This spreadsheet data will link to the Capital Expenses - Equipment Section of the Financial Projections Summary.  </t>
  </si>
  <si>
    <t>b. Input a description and the amount of building and renovation expense. This will be a manual entry into the amount column for each year.</t>
  </si>
  <si>
    <t>Rent</t>
  </si>
  <si>
    <t>Utilities</t>
  </si>
  <si>
    <t>Furniture</t>
  </si>
  <si>
    <t>Oth: ________________________________</t>
  </si>
  <si>
    <t xml:space="preserve">c. Input a description of the fixed or overhead expenses, the per unit cost and the quantity. </t>
  </si>
  <si>
    <t xml:space="preserve">11c. </t>
  </si>
  <si>
    <t xml:space="preserve">Institutional Overhead Percent Used. </t>
  </si>
  <si>
    <t>Overhead Calculation</t>
  </si>
  <si>
    <t>Overhead Expenses calculated as a % of total expenses</t>
  </si>
  <si>
    <t xml:space="preserve">    Please note, many organizations calculate overhead as a percentage of direct (non-capital) expenses. Please see "Overhead Expenses as a % of total expenses. </t>
  </si>
  <si>
    <t>Overhead Exp as a % of Non-Cap Exp</t>
  </si>
  <si>
    <t>Other Fixed/Overhead Exp as Line Item</t>
  </si>
  <si>
    <t xml:space="preserve">Instructions: This spreadsheet data will link to the Capital Expenses - Building/Renovation and Other Fixed/Overhead Expenses Sections of the Financial Projections Summary.  </t>
  </si>
  <si>
    <t xml:space="preserve">    Input the overhead % where indicated and use that calculation instead. If no % is input there will be no calculation on the summary sheet.</t>
  </si>
  <si>
    <r>
      <t xml:space="preserve"> </t>
    </r>
    <r>
      <rPr>
        <b/>
        <sz val="12"/>
        <color indexed="10"/>
        <rFont val="Arial"/>
        <family val="2"/>
      </rPr>
      <t xml:space="preserve">                   </t>
    </r>
    <r>
      <rPr>
        <b/>
        <u val="single"/>
        <sz val="12"/>
        <color indexed="10"/>
        <rFont val="Arial"/>
        <family val="2"/>
      </rPr>
      <t>OR:</t>
    </r>
  </si>
  <si>
    <t>Instructions: This spreadsheet data will link to the Personnel Expense Section of the Financial Projections Summary</t>
  </si>
  <si>
    <t xml:space="preserve">             Input data in the blue shaded areas only. Do not include Spoke Site support on this schedule.</t>
  </si>
  <si>
    <t>Marketing Expense Description</t>
  </si>
  <si>
    <t>Marketing and Other Direct Program Expenses</t>
  </si>
  <si>
    <t xml:space="preserve">Instructions: This spreadsheet data will link to the Marketing and Other Direct Expense Sections of the Financial Projections Summary.  </t>
  </si>
  <si>
    <t>Printed Material Costs</t>
  </si>
  <si>
    <t>_________ Costs</t>
  </si>
  <si>
    <t>Next input projected volumes for Years 2-3.</t>
  </si>
  <si>
    <t xml:space="preserve">Input a description of the Other Direct Expenses, respective cost category amounts and projected Year 1 volumes.  </t>
  </si>
  <si>
    <t xml:space="preserve"> Yr 1 Quantity</t>
  </si>
  <si>
    <t xml:space="preserve"> Yr 2 Quantity</t>
  </si>
  <si>
    <t xml:space="preserve"> Yr 3 Quantity</t>
  </si>
  <si>
    <t>Input a description of the supply and/or operations expenses, the vendor, the unit cost, estimated taxes and quantity for Years 1-3..</t>
  </si>
  <si>
    <t>Telecommunications and Supply/Operations Expenses</t>
  </si>
  <si>
    <t>Total Telecommunications Expenses</t>
  </si>
  <si>
    <t>Yr 1 Proj Volume</t>
  </si>
  <si>
    <t>Yr 2 Proj Volume</t>
  </si>
  <si>
    <t>Yr 3 Proj Volume</t>
  </si>
  <si>
    <t>Yr 1 Amount</t>
  </si>
  <si>
    <t>Yr 3 Amount</t>
  </si>
  <si>
    <t>Yr 2 Amount</t>
  </si>
  <si>
    <t>Year 1 Amount</t>
  </si>
  <si>
    <t>Year 2 Amount</t>
  </si>
  <si>
    <t>Year 3 Amount</t>
  </si>
  <si>
    <t>Est. Tax</t>
  </si>
  <si>
    <t>Travel Expenses</t>
  </si>
  <si>
    <t>9. Training Expenses</t>
  </si>
  <si>
    <t>Per Mile Cost</t>
  </si>
  <si>
    <t># of Miles</t>
  </si>
  <si>
    <t>Airfare Cost</t>
  </si>
  <si>
    <t>Lodging Cost</t>
  </si>
  <si>
    <t>Per Diem</t>
  </si>
  <si>
    <t>Regist Fees</t>
  </si>
  <si>
    <t xml:space="preserve">Instructions: This spreadsheet data will link to the Travel Expense Sections of the Financial Projections Summary.  </t>
  </si>
  <si>
    <t>Travel (Trip) Expense Description</t>
  </si>
  <si>
    <t xml:space="preserve">Input a description of the travel or trip, the cost per mile, the # of miles and/or the airfare, lodging, per diem, registration and other costs. </t>
  </si>
  <si>
    <t>Total Travel Costs</t>
  </si>
  <si>
    <t xml:space="preserve">Input a description of the educational services, the amount for speaker costs, continuing education costs, transmission costs and other costs.  </t>
  </si>
  <si>
    <t>Total Training Costs</t>
  </si>
  <si>
    <t>Total Educational Costs</t>
  </si>
  <si>
    <t xml:space="preserve">Instructions: This spreadsheet data will link to the Training and Educational Program Expense Sections of the Financial Projections Summary.  </t>
  </si>
  <si>
    <t>Input a description of the marketing expense, the vendor, the per unit cost and/or travel and other costs. The travel expense sheet can be used for assistance with travel calculation</t>
  </si>
  <si>
    <t>Total Marketing Costs</t>
  </si>
  <si>
    <t>Total Other Direct Program Expenses</t>
  </si>
  <si>
    <t>Total Other Fixed or Overhead Expenses</t>
  </si>
  <si>
    <t>Monthly Cost or Per Use Cost</t>
  </si>
  <si>
    <t>Proj. USF Credits</t>
  </si>
  <si>
    <t xml:space="preserve">Instructions: This spreadsheet data will link to the Clinical Services Expense Section of the Financial Projections Summary.  </t>
  </si>
  <si>
    <t>calculated on clinical expense sheet so no deductions for revenue should be included on this schedule.</t>
  </si>
  <si>
    <t xml:space="preserve">change as necessary (this will automatically calculate on all applicable revenue sheets.) Next input projected volumes for Years 2 &amp; 3. Billing fees for all payors are </t>
  </si>
  <si>
    <t xml:space="preserve">Anticipated Annual Increase </t>
  </si>
  <si>
    <t>2. Telecommunications Services</t>
  </si>
  <si>
    <t>Total Telecommunications Exp</t>
  </si>
  <si>
    <t>Supply &amp; Operations Expenses</t>
  </si>
  <si>
    <t xml:space="preserve">3. </t>
  </si>
  <si>
    <t>Est. Taxes</t>
  </si>
  <si>
    <t>Network &amp; Applications Equip</t>
  </si>
  <si>
    <t>Shipping Expense</t>
  </si>
  <si>
    <t>Equipment Maintenance</t>
  </si>
  <si>
    <t>Total Equipment</t>
  </si>
  <si>
    <t>Total Equipment Maintenance</t>
  </si>
  <si>
    <t>Total Proj Sal/FB Cost</t>
  </si>
  <si>
    <t>Training &amp; Educational Expenses</t>
  </si>
  <si>
    <t xml:space="preserve">Input data as instructed in other worksheets for each expense category. </t>
  </si>
  <si>
    <t>Hub Site Personnel - Do not include Clinical Services Providers in this spreadsheet. (Use Clinical Services Exp Sheet.)</t>
  </si>
  <si>
    <t>Direct Telemedicine Clinical Revenue Detail Worksheet</t>
  </si>
  <si>
    <t xml:space="preserve">Prof Fee (26) Reimbursement </t>
  </si>
  <si>
    <t>Facility/Tech (TC)  Reimbursement</t>
  </si>
  <si>
    <t>1b. Contract Revenue</t>
  </si>
  <si>
    <t xml:space="preserve">              Input data in the blue-shaded areas only. Input only telehealth revenue on this worksheet.</t>
  </si>
  <si>
    <t xml:space="preserve">revise as necessary Next input projected volumes for Years 2 &amp; 3. Billing fees for all payors are </t>
  </si>
  <si>
    <t>Contract Description</t>
  </si>
  <si>
    <t>Input contract name(s), description and contract dollar amount(s) for each year.</t>
  </si>
  <si>
    <t>Total All Other Revenue</t>
  </si>
  <si>
    <t>Other Clinical (Non-telehealth)\Revenue Detail Worksheet</t>
  </si>
  <si>
    <t xml:space="preserve">Fill in CPT code reimbursement (for Non-Telehealth clinical revenue) and projected volumes for Year 1. For Years 2 and 3, review projected annual increase % (cells I2 and K2); </t>
  </si>
  <si>
    <t xml:space="preserve">separate business plan, do not use this sheet, but use entire business plan template and entire worksheet and ignore this worksheet. </t>
  </si>
  <si>
    <t>DRAFT #2</t>
  </si>
  <si>
    <t>Annual increase is automatically calculated for Years 2 and 3 based on Year 1 plus anticipated annual increase. Change manually if necessary.</t>
  </si>
  <si>
    <t>Input the Source or Department that the Parent Organizational funding originated, any relevant support detail and the dollar amount for Year 1..</t>
  </si>
  <si>
    <t>Input the Source or Sponsor of the funding, any relevant support detail and the dollar amount of funding for Year 1.</t>
  </si>
  <si>
    <t>Telehealth Professional Services:</t>
  </si>
  <si>
    <t>Telehealth Facility Fees</t>
  </si>
  <si>
    <t>Telehealth Contract Revenue</t>
  </si>
  <si>
    <t>Other Clinical Rev from Telehealth Activities</t>
  </si>
  <si>
    <t xml:space="preserve">              Input data in the blue-shaded areas only. Input only non-telehealth revenue (i.e. patient or ancillary referral revenue) on this worksheet.</t>
  </si>
  <si>
    <t>Anticipated Annual Increase &gt; Year 1 (this is automatically calculated based on input from Clin Rev Worksheet)</t>
  </si>
  <si>
    <t>2a. Educational Programming</t>
  </si>
  <si>
    <t>Anticipated Annual Increase &gt; Year 1 (this is automatically calculated)</t>
  </si>
  <si>
    <t>Second, input name, title, annual salary and the percent of FTE for each non-clinical individual.</t>
  </si>
  <si>
    <t>Input a description of the training services, the vendor, the per session cost and/or travel and other costs. The travel expense detail sheet can be used for assistance with travel calculation.</t>
  </si>
  <si>
    <t>Input the name of the educational program, applicable speaker, technical and CME rates charged (not all three categories will necessarily be needed and may be retitled.)</t>
  </si>
  <si>
    <t>Input the name of the facility being recharged, applicable staff, technical and other rates charged (not all three categories will necessarily be needed and may be retitled.)</t>
  </si>
  <si>
    <t>In-Kind or Non-Cash Contributions (please list)</t>
  </si>
  <si>
    <t xml:space="preserve">Total In-Kind or Non-Cash Contributions </t>
  </si>
  <si>
    <t xml:space="preserve"> ___________________________________</t>
  </si>
  <si>
    <t>Input reimbursement information for facility CPT codes, and projected volume for Year 1 by payor source. For Years 2 &amp; 3 review projected annual increase and</t>
  </si>
  <si>
    <t>Total Fee For Service Billing Charges for both Telehealth and Other Clin Rev</t>
  </si>
  <si>
    <t>Next, input name, title, annual salary and the percent of all FTE for each clinical individual.</t>
  </si>
  <si>
    <t xml:space="preserve">List additional clinical expense detail and the amount here. Amounts are input manually and the anticipated annual increase (cells J43 and k43) </t>
  </si>
  <si>
    <t xml:space="preserve">can be included. </t>
  </si>
  <si>
    <t>(Discount)</t>
  </si>
  <si>
    <t>Next input projected volume for Year 1. For Years 2 &amp; 3 review projected annual increase % (cells I3 and k3); revise as necessary and input Year 2 &amp; 3 projected volumes.</t>
  </si>
  <si>
    <t>Next input projected volume for Year 1. For Years 2 &amp; 3 review projected annual increase % (cells I3 and K3); revise as necessary and input Year 2 &amp; 3 projected volumes.</t>
  </si>
  <si>
    <t>next input projected volume for Year 1. For Years 2 &amp; 3 review projected annual increase % (cells I3 and K3); revise as necessary and input Year 2 &amp; 3 projected volumes.</t>
  </si>
  <si>
    <t>input projected volume for Year 1. For Years 2 &amp; 3 review projected annual increase % (cells I3 and K3); revise as necessary and input Year 2 &amp; 3 projected volumes.</t>
  </si>
  <si>
    <t xml:space="preserve">First, check the anticipated annual increase and fringe benefit rate and change to organization's rates. </t>
  </si>
  <si>
    <t xml:space="preserve">First, check the anticipated annual increase and fringe benefit rate and change to organization's rate. </t>
  </si>
  <si>
    <t xml:space="preserve">Annual Cost </t>
  </si>
  <si>
    <t xml:space="preserve">Input a description of the telemedicine services, the vendor, the monthly or per use cost, and calculate the annual cost (based on usage of monthly or per use), the estimated taxes and </t>
  </si>
  <si>
    <t>and the anticpated USF credits (not as a negative). The formulate will automatically subtract the USF credits. The anticipated annual increase is set at "1.00" because many telecom contracts are multi-year.</t>
  </si>
  <si>
    <t>NET Telecom Costs</t>
  </si>
  <si>
    <t xml:space="preserve">A-B. Input a description of the equipment, the vendor, the part, the various costs and the quantity. All equipment costs are </t>
  </si>
  <si>
    <t>Recipient Site Support</t>
  </si>
  <si>
    <t>Recipient Site Revenue</t>
  </si>
  <si>
    <t>Total Recipient Site Revenue</t>
  </si>
  <si>
    <t>Recipient Site Expenses</t>
  </si>
  <si>
    <t>1. Recipient Site Personnel</t>
  </si>
  <si>
    <t>Total Recipient Site Personnel</t>
  </si>
  <si>
    <t>Total Recipient Site Expenses</t>
  </si>
  <si>
    <t xml:space="preserve">Instructions: This spreadsheet data will link to the Recipient Site Revenue and Expense Section of the Financial Projections Summary.  </t>
  </si>
  <si>
    <t xml:space="preserve">             Input data in the blue shaded areas only. Include all Recipient Site support on this schedule.</t>
  </si>
  <si>
    <t>Only use this sheet if there are revenue and expenses that need to be recorded by the hub site for the Recipient site. If Recipient site is constructing</t>
  </si>
  <si>
    <t xml:space="preserve">             Input data in the blue shaded areas only. Do not include Recipient Site support on this schedule.</t>
  </si>
  <si>
    <t xml:space="preserve">                Input data in the blue shaded areas only. Do not include Recipient Site support on this schedule.</t>
  </si>
  <si>
    <t>Recipient Site Support Expense</t>
  </si>
  <si>
    <t>Telehealth Project Financial Projections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</si>
</sst>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0"/>
    <numFmt numFmtId="168" formatCode="0.000000"/>
    <numFmt numFmtId="169" formatCode="0.0000"/>
    <numFmt numFmtId="170" formatCode="&quot;$&quot;#,##0.00"/>
    <numFmt numFmtId="171" formatCode="0.0%"/>
    <numFmt numFmtId="172" formatCode="[$$-409]#,##0.00"/>
    <numFmt numFmtId="173" formatCode="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"/>
    <numFmt numFmtId="177" formatCode="&quot;$&quot;#,##0"/>
    <numFmt numFmtId="178" formatCode="_(* #,##0.0_);_(* \(#,##0.0\);_(* &quot;-&quot;?_);_(@_)"/>
  </numFmts>
  <fonts count="67">
    <font>
      <sz val="10"/>
      <name val="Arial"/>
      <family val="0"/>
    </font>
    <font>
      <sz val="12"/>
      <name val="Times Roman"/>
      <family val="1"/>
    </font>
    <font>
      <b/>
      <sz val="12"/>
      <name val="Times Roman"/>
      <family val="1"/>
    </font>
    <font>
      <sz val="12"/>
      <name val="Arial"/>
      <family val="0"/>
    </font>
    <font>
      <i/>
      <sz val="12"/>
      <name val="Times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Accounting"/>
      <sz val="10"/>
      <name val="Arial"/>
      <family val="0"/>
    </font>
    <font>
      <i/>
      <sz val="10"/>
      <name val="Arial"/>
      <family val="2"/>
    </font>
    <font>
      <u val="singleAccounting"/>
      <sz val="12"/>
      <name val="Times Roman"/>
      <family val="1"/>
    </font>
    <font>
      <sz val="10"/>
      <color indexed="44"/>
      <name val="Arial"/>
      <family val="0"/>
    </font>
    <font>
      <u val="singleAccounting"/>
      <sz val="10"/>
      <color indexed="44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  <font>
      <u val="singleAccounting"/>
      <sz val="9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Accounting"/>
      <sz val="9"/>
      <color indexed="8"/>
      <name val="Arial"/>
      <family val="2"/>
    </font>
    <font>
      <sz val="12"/>
      <color indexed="10"/>
      <name val="Times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0.5"/>
      <name val="Times Roman"/>
      <family val="1"/>
    </font>
    <font>
      <i/>
      <sz val="10.5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2" applyNumberFormat="0" applyAlignment="0" applyProtection="0"/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0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1" xfId="0" applyAlignment="1">
      <alignment/>
    </xf>
    <xf numFmtId="44" fontId="0" fillId="0" borderId="1" xfId="44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44" fontId="1" fillId="0" borderId="12" xfId="44" applyFont="1" applyBorder="1" applyAlignment="1">
      <alignment/>
    </xf>
    <xf numFmtId="0" fontId="3" fillId="0" borderId="1" xfId="0" applyFont="1" applyAlignment="1">
      <alignment/>
    </xf>
    <xf numFmtId="44" fontId="3" fillId="0" borderId="1" xfId="44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4" fontId="1" fillId="0" borderId="1" xfId="44" applyFont="1" applyBorder="1" applyAlignment="1">
      <alignment/>
    </xf>
    <xf numFmtId="0" fontId="1" fillId="0" borderId="1" xfId="0" applyFont="1" applyBorder="1" applyAlignment="1" quotePrefix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6" fillId="0" borderId="1" xfId="0" applyFont="1" applyAlignment="1">
      <alignment/>
    </xf>
    <xf numFmtId="44" fontId="7" fillId="0" borderId="1" xfId="44" applyFont="1" applyBorder="1" applyAlignment="1">
      <alignment/>
    </xf>
    <xf numFmtId="0" fontId="6" fillId="0" borderId="1" xfId="0" applyFont="1" applyAlignment="1">
      <alignment horizontal="center"/>
    </xf>
    <xf numFmtId="0" fontId="8" fillId="0" borderId="1" xfId="0" applyFont="1" applyAlignment="1">
      <alignment/>
    </xf>
    <xf numFmtId="0" fontId="0" fillId="33" borderId="1" xfId="0" applyFill="1" applyAlignment="1">
      <alignment/>
    </xf>
    <xf numFmtId="44" fontId="0" fillId="0" borderId="1" xfId="44" applyFont="1" applyBorder="1" applyAlignment="1">
      <alignment/>
    </xf>
    <xf numFmtId="165" fontId="0" fillId="0" borderId="1" xfId="42" applyNumberFormat="1" applyFont="1" applyBorder="1" applyAlignment="1">
      <alignment/>
    </xf>
    <xf numFmtId="165" fontId="6" fillId="0" borderId="1" xfId="42" applyNumberFormat="1" applyFont="1" applyBorder="1" applyAlignment="1">
      <alignment horizontal="center"/>
    </xf>
    <xf numFmtId="165" fontId="6" fillId="0" borderId="1" xfId="42" applyNumberFormat="1" applyFont="1" applyBorder="1" applyAlignment="1">
      <alignment/>
    </xf>
    <xf numFmtId="165" fontId="7" fillId="0" borderId="1" xfId="42" applyNumberFormat="1" applyFont="1" applyBorder="1" applyAlignment="1">
      <alignment/>
    </xf>
    <xf numFmtId="165" fontId="0" fillId="33" borderId="1" xfId="42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" xfId="0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" xfId="0" applyFont="1" applyAlignment="1" quotePrefix="1">
      <alignment/>
    </xf>
    <xf numFmtId="0" fontId="0" fillId="0" borderId="1" xfId="0" applyAlignment="1" quotePrefix="1">
      <alignment/>
    </xf>
    <xf numFmtId="0" fontId="0" fillId="34" borderId="1" xfId="0" applyFill="1" applyAlignment="1">
      <alignment/>
    </xf>
    <xf numFmtId="44" fontId="0" fillId="34" borderId="1" xfId="44" applyFont="1" applyFill="1" applyBorder="1" applyAlignment="1">
      <alignment/>
    </xf>
    <xf numFmtId="165" fontId="0" fillId="34" borderId="1" xfId="42" applyNumberFormat="1" applyFont="1" applyFill="1" applyBorder="1" applyAlignment="1">
      <alignment/>
    </xf>
    <xf numFmtId="165" fontId="7" fillId="34" borderId="1" xfId="42" applyNumberFormat="1" applyFont="1" applyFill="1" applyBorder="1" applyAlignment="1">
      <alignment/>
    </xf>
    <xf numFmtId="0" fontId="0" fillId="0" borderId="12" xfId="0" applyFill="1" applyBorder="1" applyAlignment="1" quotePrefix="1">
      <alignment/>
    </xf>
    <xf numFmtId="0" fontId="10" fillId="34" borderId="1" xfId="0" applyFont="1" applyFill="1" applyAlignment="1">
      <alignment/>
    </xf>
    <xf numFmtId="44" fontId="10" fillId="34" borderId="1" xfId="44" applyFont="1" applyFill="1" applyBorder="1" applyAlignment="1">
      <alignment/>
    </xf>
    <xf numFmtId="165" fontId="10" fillId="34" borderId="1" xfId="42" applyNumberFormat="1" applyFont="1" applyFill="1" applyBorder="1" applyAlignment="1">
      <alignment/>
    </xf>
    <xf numFmtId="165" fontId="11" fillId="34" borderId="1" xfId="42" applyNumberFormat="1" applyFont="1" applyFill="1" applyBorder="1" applyAlignment="1">
      <alignment/>
    </xf>
    <xf numFmtId="165" fontId="0" fillId="34" borderId="1" xfId="42" applyNumberFormat="1" applyFont="1" applyFill="1" applyBorder="1" applyAlignment="1">
      <alignment/>
    </xf>
    <xf numFmtId="0" fontId="0" fillId="34" borderId="1" xfId="0" applyFont="1" applyFill="1" applyAlignment="1">
      <alignment/>
    </xf>
    <xf numFmtId="44" fontId="7" fillId="34" borderId="1" xfId="44" applyFont="1" applyFill="1" applyBorder="1" applyAlignment="1">
      <alignment/>
    </xf>
    <xf numFmtId="0" fontId="12" fillId="0" borderId="1" xfId="0" applyFont="1" applyAlignment="1">
      <alignment/>
    </xf>
    <xf numFmtId="165" fontId="13" fillId="0" borderId="1" xfId="42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34" borderId="1" xfId="0" applyNumberFormat="1" applyFill="1" applyAlignment="1">
      <alignment/>
    </xf>
    <xf numFmtId="0" fontId="0" fillId="0" borderId="11" xfId="0" applyFill="1" applyBorder="1" applyAlignment="1" quotePrefix="1">
      <alignment/>
    </xf>
    <xf numFmtId="0" fontId="6" fillId="0" borderId="1" xfId="0" applyFont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2" fontId="0" fillId="33" borderId="1" xfId="0" applyNumberFormat="1" applyFill="1" applyAlignment="1">
      <alignment/>
    </xf>
    <xf numFmtId="0" fontId="6" fillId="0" borderId="12" xfId="0" applyFont="1" applyBorder="1" applyAlignment="1">
      <alignment horizontal="center"/>
    </xf>
    <xf numFmtId="2" fontId="8" fillId="33" borderId="1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 quotePrefix="1">
      <alignment/>
    </xf>
    <xf numFmtId="0" fontId="0" fillId="34" borderId="1" xfId="0" applyFill="1" applyAlignment="1" quotePrefix="1">
      <alignment/>
    </xf>
    <xf numFmtId="0" fontId="0" fillId="34" borderId="1" xfId="0" applyFill="1" applyBorder="1" applyAlignment="1" quotePrefix="1">
      <alignment/>
    </xf>
    <xf numFmtId="0" fontId="6" fillId="33" borderId="1" xfId="0" applyFont="1" applyFill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70" fontId="13" fillId="0" borderId="12" xfId="0" applyNumberFormat="1" applyFont="1" applyBorder="1" applyAlignment="1">
      <alignment/>
    </xf>
    <xf numFmtId="170" fontId="16" fillId="0" borderId="12" xfId="0" applyNumberFormat="1" applyFont="1" applyBorder="1" applyAlignment="1">
      <alignment wrapText="1"/>
    </xf>
    <xf numFmtId="0" fontId="0" fillId="0" borderId="1" xfId="0" applyFont="1" applyAlignment="1">
      <alignment/>
    </xf>
    <xf numFmtId="0" fontId="17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171" fontId="16" fillId="0" borderId="12" xfId="0" applyNumberFormat="1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170" fontId="13" fillId="0" borderId="12" xfId="0" applyNumberFormat="1" applyFont="1" applyBorder="1" applyAlignment="1">
      <alignment horizontal="center" wrapText="1"/>
    </xf>
    <xf numFmtId="171" fontId="13" fillId="0" borderId="12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wrapText="1"/>
    </xf>
    <xf numFmtId="170" fontId="15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170" fontId="13" fillId="0" borderId="12" xfId="0" applyNumberFormat="1" applyFont="1" applyBorder="1" applyAlignment="1">
      <alignment wrapText="1"/>
    </xf>
    <xf numFmtId="0" fontId="15" fillId="0" borderId="12" xfId="0" applyFont="1" applyBorder="1" applyAlignment="1">
      <alignment horizontal="right" wrapText="1"/>
    </xf>
    <xf numFmtId="0" fontId="17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wrapText="1"/>
    </xf>
    <xf numFmtId="170" fontId="13" fillId="0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0" fillId="0" borderId="1" xfId="0" applyFont="1" applyFill="1" applyAlignment="1">
      <alignment/>
    </xf>
    <xf numFmtId="0" fontId="19" fillId="0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wrapText="1"/>
    </xf>
    <xf numFmtId="170" fontId="15" fillId="0" borderId="12" xfId="0" applyNumberFormat="1" applyFont="1" applyFill="1" applyBorder="1" applyAlignment="1">
      <alignment wrapText="1"/>
    </xf>
    <xf numFmtId="1" fontId="15" fillId="0" borderId="12" xfId="0" applyNumberFormat="1" applyFont="1" applyFill="1" applyBorder="1" applyAlignment="1">
      <alignment horizontal="center" wrapText="1"/>
    </xf>
    <xf numFmtId="2" fontId="13" fillId="0" borderId="12" xfId="0" applyNumberFormat="1" applyFont="1" applyBorder="1" applyAlignment="1">
      <alignment horizontal="center" wrapText="1"/>
    </xf>
    <xf numFmtId="170" fontId="16" fillId="0" borderId="12" xfId="0" applyNumberFormat="1" applyFont="1" applyBorder="1" applyAlignment="1">
      <alignment horizontal="right" wrapText="1"/>
    </xf>
    <xf numFmtId="170" fontId="20" fillId="0" borderId="12" xfId="0" applyNumberFormat="1" applyFont="1" applyBorder="1" applyAlignment="1">
      <alignment horizontal="right" wrapText="1"/>
    </xf>
    <xf numFmtId="0" fontId="19" fillId="0" borderId="12" xfId="0" applyFont="1" applyBorder="1" applyAlignment="1">
      <alignment horizontal="left" wrapText="1"/>
    </xf>
    <xf numFmtId="49" fontId="19" fillId="0" borderId="12" xfId="0" applyNumberFormat="1" applyFont="1" applyBorder="1" applyAlignment="1">
      <alignment wrapText="1"/>
    </xf>
    <xf numFmtId="170" fontId="19" fillId="0" borderId="12" xfId="0" applyNumberFormat="1" applyFont="1" applyBorder="1" applyAlignment="1">
      <alignment wrapText="1"/>
    </xf>
    <xf numFmtId="0" fontId="18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0" fillId="0" borderId="1" xfId="0" applyAlignment="1">
      <alignment/>
    </xf>
    <xf numFmtId="44" fontId="19" fillId="0" borderId="12" xfId="44" applyFont="1" applyBorder="1" applyAlignment="1">
      <alignment horizontal="right" wrapText="1"/>
    </xf>
    <xf numFmtId="0" fontId="23" fillId="0" borderId="11" xfId="0" applyFont="1" applyFill="1" applyBorder="1" applyAlignment="1" quotePrefix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0" fillId="0" borderId="12" xfId="0" applyNumberFormat="1" applyFont="1" applyBorder="1" applyAlignment="1">
      <alignment wrapText="1"/>
    </xf>
    <xf numFmtId="0" fontId="23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170" fontId="6" fillId="0" borderId="12" xfId="0" applyNumberFormat="1" applyFont="1" applyBorder="1" applyAlignment="1">
      <alignment horizontal="center" wrapText="1"/>
    </xf>
    <xf numFmtId="44" fontId="0" fillId="0" borderId="1" xfId="44" applyFont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170" fontId="13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2" fontId="0" fillId="0" borderId="1" xfId="0" applyNumberFormat="1" applyFill="1" applyAlignment="1">
      <alignment/>
    </xf>
    <xf numFmtId="0" fontId="17" fillId="34" borderId="12" xfId="0" applyFont="1" applyFill="1" applyBorder="1" applyAlignment="1">
      <alignment horizontal="left" wrapText="1"/>
    </xf>
    <xf numFmtId="0" fontId="13" fillId="34" borderId="12" xfId="0" applyFont="1" applyFill="1" applyBorder="1" applyAlignment="1">
      <alignment horizontal="center" wrapText="1"/>
    </xf>
    <xf numFmtId="0" fontId="0" fillId="34" borderId="1" xfId="0" applyFont="1" applyFill="1" applyAlignment="1">
      <alignment/>
    </xf>
    <xf numFmtId="44" fontId="0" fillId="34" borderId="1" xfId="44" applyFont="1" applyFill="1" applyBorder="1" applyAlignment="1">
      <alignment/>
    </xf>
    <xf numFmtId="44" fontId="6" fillId="0" borderId="1" xfId="44" applyFont="1" applyBorder="1" applyAlignment="1">
      <alignment/>
    </xf>
    <xf numFmtId="0" fontId="0" fillId="0" borderId="1" xfId="0" applyFont="1" applyAlignment="1" quotePrefix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170" fontId="6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170" fontId="0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 wrapText="1"/>
    </xf>
    <xf numFmtId="170" fontId="13" fillId="0" borderId="1" xfId="0" applyNumberFormat="1" applyFont="1" applyBorder="1" applyAlignment="1">
      <alignment horizontal="center" wrapText="1"/>
    </xf>
    <xf numFmtId="170" fontId="16" fillId="0" borderId="1" xfId="0" applyNumberFormat="1" applyFont="1" applyBorder="1" applyAlignment="1">
      <alignment horizontal="right" wrapText="1"/>
    </xf>
    <xf numFmtId="170" fontId="20" fillId="0" borderId="1" xfId="0" applyNumberFormat="1" applyFont="1" applyBorder="1" applyAlignment="1">
      <alignment horizontal="right" wrapText="1"/>
    </xf>
    <xf numFmtId="170" fontId="19" fillId="0" borderId="1" xfId="0" applyNumberFormat="1" applyFont="1" applyBorder="1" applyAlignment="1">
      <alignment wrapText="1"/>
    </xf>
    <xf numFmtId="165" fontId="19" fillId="0" borderId="12" xfId="42" applyNumberFormat="1" applyFont="1" applyBorder="1" applyAlignment="1">
      <alignment wrapText="1"/>
    </xf>
    <xf numFmtId="165" fontId="16" fillId="34" borderId="12" xfId="42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16" fillId="0" borderId="14" xfId="0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5" fillId="34" borderId="12" xfId="0" applyFont="1" applyFill="1" applyBorder="1" applyAlignment="1">
      <alignment horizontal="left"/>
    </xf>
    <xf numFmtId="49" fontId="15" fillId="34" borderId="12" xfId="0" applyNumberFormat="1" applyFont="1" applyFill="1" applyBorder="1" applyAlignment="1">
      <alignment wrapText="1"/>
    </xf>
    <xf numFmtId="170" fontId="15" fillId="34" borderId="12" xfId="0" applyNumberFormat="1" applyFont="1" applyFill="1" applyBorder="1" applyAlignment="1">
      <alignment wrapText="1"/>
    </xf>
    <xf numFmtId="1" fontId="15" fillId="34" borderId="12" xfId="0" applyNumberFormat="1" applyFont="1" applyFill="1" applyBorder="1" applyAlignment="1">
      <alignment horizontal="center" wrapText="1"/>
    </xf>
    <xf numFmtId="0" fontId="16" fillId="34" borderId="12" xfId="0" applyFont="1" applyFill="1" applyBorder="1" applyAlignment="1">
      <alignment/>
    </xf>
    <xf numFmtId="165" fontId="15" fillId="34" borderId="12" xfId="42" applyNumberFormat="1" applyFont="1" applyFill="1" applyBorder="1" applyAlignment="1">
      <alignment wrapText="1"/>
    </xf>
    <xf numFmtId="165" fontId="13" fillId="0" borderId="12" xfId="42" applyNumberFormat="1" applyFont="1" applyFill="1" applyBorder="1" applyAlignment="1">
      <alignment wrapText="1"/>
    </xf>
    <xf numFmtId="165" fontId="13" fillId="0" borderId="12" xfId="42" applyNumberFormat="1" applyFont="1" applyBorder="1" applyAlignment="1">
      <alignment wrapText="1"/>
    </xf>
    <xf numFmtId="165" fontId="16" fillId="0" borderId="12" xfId="42" applyNumberFormat="1" applyFont="1" applyBorder="1" applyAlignment="1">
      <alignment wrapText="1"/>
    </xf>
    <xf numFmtId="165" fontId="15" fillId="0" borderId="12" xfId="42" applyNumberFormat="1" applyFont="1" applyFill="1" applyBorder="1" applyAlignment="1">
      <alignment wrapText="1"/>
    </xf>
    <xf numFmtId="170" fontId="13" fillId="0" borderId="12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0" fontId="6" fillId="0" borderId="11" xfId="0" applyFont="1" applyFill="1" applyBorder="1" applyAlignment="1">
      <alignment/>
    </xf>
    <xf numFmtId="9" fontId="0" fillId="33" borderId="1" xfId="59" applyFont="1" applyFill="1" applyBorder="1" applyAlignment="1">
      <alignment/>
    </xf>
    <xf numFmtId="2" fontId="0" fillId="34" borderId="1" xfId="0" applyNumberFormat="1" applyFill="1" applyAlignment="1">
      <alignment/>
    </xf>
    <xf numFmtId="2" fontId="14" fillId="34" borderId="1" xfId="0" applyNumberFormat="1" applyFont="1" applyFill="1" applyAlignment="1">
      <alignment/>
    </xf>
    <xf numFmtId="0" fontId="24" fillId="0" borderId="11" xfId="0" applyFont="1" applyFill="1" applyBorder="1" applyAlignment="1">
      <alignment horizontal="left"/>
    </xf>
    <xf numFmtId="0" fontId="6" fillId="0" borderId="11" xfId="0" applyFont="1" applyFill="1" applyBorder="1" applyAlignment="1" quotePrefix="1">
      <alignment/>
    </xf>
    <xf numFmtId="0" fontId="0" fillId="0" borderId="1" xfId="0" applyFont="1" applyBorder="1" applyAlignment="1">
      <alignment/>
    </xf>
    <xf numFmtId="44" fontId="16" fillId="0" borderId="1" xfId="44" applyFont="1" applyBorder="1" applyAlignment="1">
      <alignment horizontal="right" wrapText="1"/>
    </xf>
    <xf numFmtId="44" fontId="20" fillId="0" borderId="1" xfId="44" applyFont="1" applyBorder="1" applyAlignment="1">
      <alignment horizontal="right" wrapText="1"/>
    </xf>
    <xf numFmtId="170" fontId="13" fillId="0" borderId="1" xfId="0" applyNumberFormat="1" applyFont="1" applyBorder="1" applyAlignment="1">
      <alignment wrapText="1"/>
    </xf>
    <xf numFmtId="165" fontId="0" fillId="34" borderId="1" xfId="42" applyNumberFormat="1" applyFont="1" applyFill="1" applyBorder="1" applyAlignment="1">
      <alignment/>
    </xf>
    <xf numFmtId="165" fontId="0" fillId="0" borderId="1" xfId="42" applyNumberFormat="1" applyFont="1" applyBorder="1" applyAlignment="1">
      <alignment/>
    </xf>
    <xf numFmtId="165" fontId="7" fillId="34" borderId="1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0" fontId="13" fillId="0" borderId="15" xfId="0" applyNumberFormat="1" applyFont="1" applyBorder="1" applyAlignment="1">
      <alignment/>
    </xf>
    <xf numFmtId="170" fontId="1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5" fontId="22" fillId="34" borderId="12" xfId="42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175" fontId="15" fillId="0" borderId="12" xfId="44" applyNumberFormat="1" applyFont="1" applyBorder="1" applyAlignment="1">
      <alignment wrapText="1"/>
    </xf>
    <xf numFmtId="175" fontId="21" fillId="0" borderId="12" xfId="44" applyNumberFormat="1" applyFont="1" applyBorder="1" applyAlignment="1">
      <alignment wrapText="1"/>
    </xf>
    <xf numFmtId="175" fontId="0" fillId="0" borderId="1" xfId="44" applyNumberFormat="1" applyFont="1" applyBorder="1" applyAlignment="1">
      <alignment/>
    </xf>
    <xf numFmtId="175" fontId="0" fillId="0" borderId="1" xfId="0" applyNumberFormat="1" applyAlignment="1">
      <alignment/>
    </xf>
    <xf numFmtId="175" fontId="13" fillId="0" borderId="12" xfId="44" applyNumberFormat="1" applyFont="1" applyBorder="1" applyAlignment="1">
      <alignment horizontal="right" wrapText="1"/>
    </xf>
    <xf numFmtId="175" fontId="13" fillId="0" borderId="12" xfId="44" applyNumberFormat="1" applyFont="1" applyFill="1" applyBorder="1" applyAlignment="1">
      <alignment wrapText="1"/>
    </xf>
    <xf numFmtId="175" fontId="16" fillId="0" borderId="12" xfId="44" applyNumberFormat="1" applyFont="1" applyBorder="1" applyAlignment="1">
      <alignment wrapText="1"/>
    </xf>
    <xf numFmtId="175" fontId="20" fillId="0" borderId="12" xfId="44" applyNumberFormat="1" applyFont="1" applyBorder="1" applyAlignment="1">
      <alignment wrapText="1"/>
    </xf>
    <xf numFmtId="175" fontId="19" fillId="0" borderId="12" xfId="44" applyNumberFormat="1" applyFont="1" applyFill="1" applyBorder="1" applyAlignment="1">
      <alignment wrapText="1"/>
    </xf>
    <xf numFmtId="175" fontId="6" fillId="0" borderId="1" xfId="44" applyNumberFormat="1" applyFont="1" applyBorder="1" applyAlignment="1">
      <alignment/>
    </xf>
    <xf numFmtId="175" fontId="16" fillId="0" borderId="12" xfId="44" applyNumberFormat="1" applyFont="1" applyFill="1" applyBorder="1" applyAlignment="1">
      <alignment horizontal="right" wrapText="1"/>
    </xf>
    <xf numFmtId="175" fontId="22" fillId="0" borderId="12" xfId="44" applyNumberFormat="1" applyFont="1" applyFill="1" applyBorder="1" applyAlignment="1">
      <alignment horizontal="right" wrapText="1"/>
    </xf>
    <xf numFmtId="175" fontId="19" fillId="0" borderId="12" xfId="44" applyNumberFormat="1" applyFont="1" applyBorder="1" applyAlignment="1">
      <alignment wrapText="1"/>
    </xf>
    <xf numFmtId="175" fontId="16" fillId="34" borderId="12" xfId="44" applyNumberFormat="1" applyFont="1" applyFill="1" applyBorder="1" applyAlignment="1">
      <alignment horizontal="center" wrapText="1"/>
    </xf>
    <xf numFmtId="175" fontId="16" fillId="34" borderId="12" xfId="44" applyNumberFormat="1" applyFont="1" applyFill="1" applyBorder="1" applyAlignment="1">
      <alignment horizontal="right" wrapText="1"/>
    </xf>
    <xf numFmtId="175" fontId="0" fillId="34" borderId="1" xfId="44" applyNumberFormat="1" applyFont="1" applyFill="1" applyBorder="1" applyAlignment="1">
      <alignment/>
    </xf>
    <xf numFmtId="175" fontId="0" fillId="0" borderId="1" xfId="44" applyNumberFormat="1" applyFont="1" applyBorder="1" applyAlignment="1">
      <alignment/>
    </xf>
    <xf numFmtId="175" fontId="7" fillId="0" borderId="1" xfId="44" applyNumberFormat="1" applyFont="1" applyBorder="1" applyAlignment="1">
      <alignment/>
    </xf>
    <xf numFmtId="175" fontId="16" fillId="34" borderId="12" xfId="0" applyNumberFormat="1" applyFont="1" applyFill="1" applyBorder="1" applyAlignment="1">
      <alignment horizontal="center" wrapText="1"/>
    </xf>
    <xf numFmtId="175" fontId="22" fillId="34" borderId="12" xfId="44" applyNumberFormat="1" applyFont="1" applyFill="1" applyBorder="1" applyAlignment="1">
      <alignment horizontal="right" wrapText="1"/>
    </xf>
    <xf numFmtId="175" fontId="16" fillId="0" borderId="12" xfId="44" applyNumberFormat="1" applyFont="1" applyBorder="1" applyAlignment="1">
      <alignment horizontal="right" wrapText="1"/>
    </xf>
    <xf numFmtId="175" fontId="16" fillId="0" borderId="12" xfId="0" applyNumberFormat="1" applyFont="1" applyBorder="1" applyAlignment="1">
      <alignment wrapText="1"/>
    </xf>
    <xf numFmtId="175" fontId="6" fillId="0" borderId="1" xfId="0" applyNumberFormat="1" applyFont="1" applyBorder="1" applyAlignment="1">
      <alignment horizontal="center"/>
    </xf>
    <xf numFmtId="175" fontId="6" fillId="0" borderId="1" xfId="0" applyNumberFormat="1" applyFont="1" applyAlignment="1">
      <alignment horizontal="center" wrapText="1"/>
    </xf>
    <xf numFmtId="175" fontId="0" fillId="0" borderId="1" xfId="0" applyNumberFormat="1" applyFont="1" applyAlignment="1">
      <alignment/>
    </xf>
    <xf numFmtId="175" fontId="13" fillId="0" borderId="12" xfId="0" applyNumberFormat="1" applyFont="1" applyBorder="1" applyAlignment="1">
      <alignment wrapText="1"/>
    </xf>
    <xf numFmtId="175" fontId="19" fillId="0" borderId="12" xfId="0" applyNumberFormat="1" applyFont="1" applyBorder="1" applyAlignment="1">
      <alignment wrapText="1"/>
    </xf>
    <xf numFmtId="175" fontId="22" fillId="0" borderId="12" xfId="44" applyNumberFormat="1" applyFont="1" applyBorder="1" applyAlignment="1">
      <alignment horizontal="right" wrapText="1"/>
    </xf>
    <xf numFmtId="175" fontId="0" fillId="34" borderId="1" xfId="44" applyNumberFormat="1" applyFont="1" applyFill="1" applyBorder="1" applyAlignment="1">
      <alignment/>
    </xf>
    <xf numFmtId="175" fontId="14" fillId="34" borderId="1" xfId="44" applyNumberFormat="1" applyFont="1" applyFill="1" applyBorder="1" applyAlignment="1">
      <alignment/>
    </xf>
    <xf numFmtId="175" fontId="14" fillId="0" borderId="1" xfId="44" applyNumberFormat="1" applyFont="1" applyBorder="1" applyAlignment="1">
      <alignment/>
    </xf>
    <xf numFmtId="175" fontId="1" fillId="0" borderId="1" xfId="44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175" fontId="9" fillId="0" borderId="1" xfId="44" applyNumberFormat="1" applyFont="1" applyBorder="1" applyAlignment="1">
      <alignment/>
    </xf>
    <xf numFmtId="0" fontId="23" fillId="0" borderId="12" xfId="0" applyFont="1" applyBorder="1" applyAlignment="1" quotePrefix="1">
      <alignment horizontal="left"/>
    </xf>
    <xf numFmtId="0" fontId="15" fillId="0" borderId="12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49" fontId="19" fillId="0" borderId="1" xfId="0" applyNumberFormat="1" applyFont="1" applyBorder="1" applyAlignment="1">
      <alignment wrapText="1"/>
    </xf>
    <xf numFmtId="44" fontId="19" fillId="0" borderId="1" xfId="44" applyFont="1" applyBorder="1" applyAlignment="1">
      <alignment horizontal="right" wrapText="1"/>
    </xf>
    <xf numFmtId="175" fontId="13" fillId="0" borderId="1" xfId="0" applyNumberFormat="1" applyFont="1" applyBorder="1" applyAlignment="1">
      <alignment wrapText="1"/>
    </xf>
    <xf numFmtId="0" fontId="13" fillId="0" borderId="14" xfId="0" applyFont="1" applyBorder="1" applyAlignment="1" quotePrefix="1">
      <alignment horizontal="center" wrapText="1"/>
    </xf>
    <xf numFmtId="175" fontId="26" fillId="0" borderId="12" xfId="44" applyNumberFormat="1" applyFont="1" applyBorder="1" applyAlignment="1">
      <alignment wrapText="1"/>
    </xf>
    <xf numFmtId="0" fontId="6" fillId="0" borderId="1" xfId="0" applyFont="1" applyBorder="1" applyAlignment="1" quotePrefix="1">
      <alignment/>
    </xf>
    <xf numFmtId="175" fontId="22" fillId="0" borderId="12" xfId="44" applyNumberFormat="1" applyFont="1" applyBorder="1" applyAlignment="1">
      <alignment wrapText="1"/>
    </xf>
    <xf numFmtId="44" fontId="27" fillId="0" borderId="12" xfId="44" applyFont="1" applyBorder="1" applyAlignment="1">
      <alignment/>
    </xf>
    <xf numFmtId="0" fontId="6" fillId="0" borderId="1" xfId="0" applyFont="1" applyAlignment="1">
      <alignment wrapText="1"/>
    </xf>
    <xf numFmtId="44" fontId="0" fillId="0" borderId="1" xfId="44" applyFont="1" applyFill="1" applyBorder="1" applyAlignment="1">
      <alignment/>
    </xf>
    <xf numFmtId="44" fontId="6" fillId="0" borderId="1" xfId="0" applyNumberFormat="1" applyFont="1" applyAlignment="1">
      <alignment/>
    </xf>
    <xf numFmtId="2" fontId="0" fillId="0" borderId="13" xfId="0" applyNumberFormat="1" applyFill="1" applyBorder="1" applyAlignment="1">
      <alignment horizontal="right"/>
    </xf>
    <xf numFmtId="2" fontId="0" fillId="33" borderId="12" xfId="0" applyNumberForma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175" fontId="1" fillId="0" borderId="12" xfId="44" applyNumberFormat="1" applyFont="1" applyBorder="1" applyAlignment="1">
      <alignment/>
    </xf>
    <xf numFmtId="175" fontId="1" fillId="0" borderId="12" xfId="0" applyNumberFormat="1" applyFont="1" applyBorder="1" applyAlignment="1">
      <alignment/>
    </xf>
    <xf numFmtId="44" fontId="1" fillId="0" borderId="12" xfId="0" applyNumberFormat="1" applyFont="1" applyBorder="1" applyAlignment="1">
      <alignment/>
    </xf>
    <xf numFmtId="0" fontId="30" fillId="0" borderId="0" xfId="0" applyFont="1" applyBorder="1" applyAlignment="1">
      <alignment/>
    </xf>
    <xf numFmtId="44" fontId="0" fillId="34" borderId="1" xfId="44" applyFont="1" applyFill="1" applyBorder="1" applyAlignment="1">
      <alignment/>
    </xf>
    <xf numFmtId="0" fontId="0" fillId="0" borderId="1" xfId="0" applyFont="1" applyAlignment="1">
      <alignment/>
    </xf>
    <xf numFmtId="165" fontId="0" fillId="0" borderId="1" xfId="42" applyNumberFormat="1" applyFont="1" applyBorder="1" applyAlignment="1">
      <alignment/>
    </xf>
    <xf numFmtId="44" fontId="6" fillId="0" borderId="1" xfId="44" applyFont="1" applyBorder="1" applyAlignment="1">
      <alignment horizontal="center"/>
    </xf>
    <xf numFmtId="44" fontId="12" fillId="0" borderId="1" xfId="44" applyFont="1" applyBorder="1" applyAlignment="1">
      <alignment/>
    </xf>
    <xf numFmtId="2" fontId="0" fillId="0" borderId="1" xfId="0" applyNumberFormat="1" applyAlignment="1">
      <alignment/>
    </xf>
    <xf numFmtId="175" fontId="2" fillId="0" borderId="12" xfId="44" applyNumberFormat="1" applyFont="1" applyBorder="1" applyAlignment="1">
      <alignment/>
    </xf>
    <xf numFmtId="175" fontId="7" fillId="34" borderId="1" xfId="44" applyNumberFormat="1" applyFont="1" applyFill="1" applyBorder="1" applyAlignment="1">
      <alignment/>
    </xf>
    <xf numFmtId="175" fontId="0" fillId="0" borderId="1" xfId="44" applyNumberFormat="1" applyFont="1" applyBorder="1" applyAlignment="1">
      <alignment/>
    </xf>
    <xf numFmtId="175" fontId="0" fillId="0" borderId="1" xfId="42" applyNumberFormat="1" applyFont="1" applyBorder="1" applyAlignment="1">
      <alignment/>
    </xf>
    <xf numFmtId="175" fontId="6" fillId="0" borderId="1" xfId="42" applyNumberFormat="1" applyFont="1" applyBorder="1" applyAlignment="1">
      <alignment horizontal="center"/>
    </xf>
    <xf numFmtId="175" fontId="6" fillId="0" borderId="1" xfId="0" applyNumberFormat="1" applyFont="1" applyAlignment="1">
      <alignment horizontal="center"/>
    </xf>
    <xf numFmtId="175" fontId="7" fillId="0" borderId="1" xfId="44" applyNumberFormat="1" applyFont="1" applyBorder="1" applyAlignment="1">
      <alignment/>
    </xf>
    <xf numFmtId="175" fontId="6" fillId="0" borderId="1" xfId="0" applyNumberFormat="1" applyFont="1" applyAlignment="1">
      <alignment/>
    </xf>
    <xf numFmtId="175" fontId="0" fillId="0" borderId="1" xfId="44" applyNumberFormat="1" applyFont="1" applyBorder="1" applyAlignment="1">
      <alignment/>
    </xf>
    <xf numFmtId="175" fontId="0" fillId="34" borderId="1" xfId="42" applyNumberFormat="1" applyFont="1" applyFill="1" applyBorder="1" applyAlignment="1">
      <alignment/>
    </xf>
    <xf numFmtId="175" fontId="7" fillId="34" borderId="1" xfId="42" applyNumberFormat="1" applyFont="1" applyFill="1" applyBorder="1" applyAlignment="1">
      <alignment/>
    </xf>
    <xf numFmtId="175" fontId="0" fillId="0" borderId="1" xfId="42" applyNumberFormat="1" applyFont="1" applyFill="1" applyBorder="1" applyAlignment="1">
      <alignment/>
    </xf>
    <xf numFmtId="175" fontId="0" fillId="0" borderId="1" xfId="44" applyNumberFormat="1" applyFont="1" applyFill="1" applyBorder="1" applyAlignment="1">
      <alignment/>
    </xf>
    <xf numFmtId="175" fontId="6" fillId="0" borderId="1" xfId="42" applyNumberFormat="1" applyFont="1" applyBorder="1" applyAlignment="1">
      <alignment/>
    </xf>
    <xf numFmtId="175" fontId="0" fillId="34" borderId="1" xfId="44" applyNumberFormat="1" applyFont="1" applyFill="1" applyBorder="1" applyAlignment="1">
      <alignment/>
    </xf>
    <xf numFmtId="175" fontId="0" fillId="0" borderId="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44" fontId="0" fillId="0" borderId="12" xfId="44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44" fontId="32" fillId="0" borderId="0" xfId="44" applyFont="1" applyBorder="1" applyAlignment="1">
      <alignment/>
    </xf>
    <xf numFmtId="44" fontId="32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9"/>
  <sheetViews>
    <sheetView tabSelected="1" zoomScalePageLayoutView="0" workbookViewId="0" topLeftCell="A19">
      <selection activeCell="A58" sqref="A58"/>
    </sheetView>
  </sheetViews>
  <sheetFormatPr defaultColWidth="9.140625" defaultRowHeight="12.75"/>
  <cols>
    <col min="1" max="1" width="4.28125" style="6" customWidth="1"/>
    <col min="2" max="2" width="3.140625" style="6" customWidth="1"/>
    <col min="3" max="3" width="41.421875" style="6" customWidth="1"/>
    <col min="4" max="4" width="13.140625" style="7" bestFit="1" customWidth="1"/>
    <col min="5" max="5" width="12.00390625" style="7" bestFit="1" customWidth="1"/>
    <col min="6" max="6" width="12.00390625" style="8" bestFit="1" customWidth="1"/>
    <col min="7" max="24" width="9.140625" style="9" customWidth="1"/>
    <col min="25" max="16384" width="9.140625" style="6" customWidth="1"/>
  </cols>
  <sheetData>
    <row r="1" spans="1:6" ht="15.75">
      <c r="A1" s="3" t="s">
        <v>381</v>
      </c>
      <c r="B1" s="4"/>
      <c r="C1" s="4"/>
      <c r="D1" s="237" t="s">
        <v>332</v>
      </c>
      <c r="E1" s="5"/>
      <c r="F1" s="4"/>
    </row>
    <row r="2" spans="1:6" ht="15.75">
      <c r="A2" s="4"/>
      <c r="B2" s="3"/>
      <c r="C2" s="4"/>
      <c r="D2" s="28" t="s">
        <v>28</v>
      </c>
      <c r="E2" s="28" t="s">
        <v>29</v>
      </c>
      <c r="F2" s="28" t="s">
        <v>30</v>
      </c>
    </row>
    <row r="3" spans="1:6" ht="15.75">
      <c r="A3" s="17"/>
      <c r="B3" s="17"/>
      <c r="C3" s="20" t="s">
        <v>32</v>
      </c>
      <c r="D3" s="19" t="s">
        <v>31</v>
      </c>
      <c r="E3" s="19" t="s">
        <v>31</v>
      </c>
      <c r="F3" s="19" t="s">
        <v>31</v>
      </c>
    </row>
    <row r="4" spans="1:6" ht="15.75">
      <c r="A4" s="18" t="s">
        <v>7</v>
      </c>
      <c r="B4" s="17"/>
      <c r="C4" s="17"/>
      <c r="D4" s="17"/>
      <c r="E4" s="19"/>
      <c r="F4" s="17"/>
    </row>
    <row r="5" spans="1:6" ht="15.75">
      <c r="A5" s="22" t="s">
        <v>33</v>
      </c>
      <c r="B5" s="17" t="s">
        <v>2</v>
      </c>
      <c r="C5" s="17"/>
      <c r="D5" s="21"/>
      <c r="E5" s="21"/>
      <c r="F5" s="17"/>
    </row>
    <row r="6" spans="1:6" ht="15.75">
      <c r="A6" s="17"/>
      <c r="B6" s="2" t="s">
        <v>11</v>
      </c>
      <c r="C6" s="17" t="s">
        <v>336</v>
      </c>
      <c r="D6" s="21"/>
      <c r="E6" s="21"/>
      <c r="F6" s="17"/>
    </row>
    <row r="7" spans="1:6" ht="15.75">
      <c r="A7" s="17"/>
      <c r="B7" s="17"/>
      <c r="C7" s="17" t="s">
        <v>12</v>
      </c>
      <c r="D7" s="224">
        <f>'Telehealth Clinical Rev Detail'!F15</f>
        <v>0</v>
      </c>
      <c r="E7" s="224">
        <f>'Telehealth Clinical Rev Detail'!H15</f>
        <v>0</v>
      </c>
      <c r="F7" s="225">
        <f>'Telehealth Clinical Rev Detail'!J15</f>
        <v>0</v>
      </c>
    </row>
    <row r="8" spans="1:6" ht="15.75">
      <c r="A8" s="17"/>
      <c r="B8" s="17"/>
      <c r="C8" s="17" t="s">
        <v>13</v>
      </c>
      <c r="D8" s="224">
        <f>'Telehealth Clinical Rev Detail'!F26</f>
        <v>0</v>
      </c>
      <c r="E8" s="224">
        <f>'Telehealth Clinical Rev Detail'!H26</f>
        <v>0</v>
      </c>
      <c r="F8" s="225">
        <f>'Telehealth Clinical Rev Detail'!J26</f>
        <v>0</v>
      </c>
    </row>
    <row r="9" spans="1:6" ht="15.75">
      <c r="A9" s="17"/>
      <c r="B9" s="17"/>
      <c r="C9" s="17" t="s">
        <v>14</v>
      </c>
      <c r="D9" s="224">
        <f>'Telehealth Clinical Rev Detail'!F37</f>
        <v>0</v>
      </c>
      <c r="E9" s="224">
        <f>'Telehealth Clinical Rev Detail'!H37</f>
        <v>0</v>
      </c>
      <c r="F9" s="225">
        <f>'Telehealth Clinical Rev Detail'!J37</f>
        <v>0</v>
      </c>
    </row>
    <row r="10" spans="1:6" ht="15.75">
      <c r="A10" s="17"/>
      <c r="B10" s="22" t="s">
        <v>15</v>
      </c>
      <c r="C10" s="17" t="s">
        <v>337</v>
      </c>
      <c r="D10" s="224"/>
      <c r="E10" s="224"/>
      <c r="F10" s="225"/>
    </row>
    <row r="11" spans="1:6" ht="15.75">
      <c r="A11" s="17"/>
      <c r="B11" s="17"/>
      <c r="C11" s="17" t="s">
        <v>12</v>
      </c>
      <c r="D11" s="224">
        <f>'Telehealth Clinical Rev Detail'!F41</f>
        <v>0</v>
      </c>
      <c r="E11" s="224">
        <f>'Telehealth Clinical Rev Detail'!H41</f>
        <v>0</v>
      </c>
      <c r="F11" s="225">
        <f>'Telehealth Clinical Rev Detail'!J41</f>
        <v>0</v>
      </c>
    </row>
    <row r="12" spans="1:6" ht="15.75">
      <c r="A12" s="17"/>
      <c r="B12" s="17"/>
      <c r="C12" s="17" t="s">
        <v>13</v>
      </c>
      <c r="D12" s="224">
        <f>'Telehealth Clinical Rev Detail'!F42</f>
        <v>0</v>
      </c>
      <c r="E12" s="224">
        <f>'Telehealth Clinical Rev Detail'!H42</f>
        <v>0</v>
      </c>
      <c r="F12" s="225">
        <f>'Telehealth Clinical Rev Detail'!J42</f>
        <v>0</v>
      </c>
    </row>
    <row r="13" spans="1:6" ht="15.75">
      <c r="A13" s="17"/>
      <c r="B13" s="17"/>
      <c r="C13" s="17" t="s">
        <v>14</v>
      </c>
      <c r="D13" s="224">
        <f>'Telehealth Clinical Rev Detail'!F43</f>
        <v>0</v>
      </c>
      <c r="E13" s="224">
        <f>'Telehealth Clinical Rev Detail'!H43</f>
        <v>0</v>
      </c>
      <c r="F13" s="225">
        <f>'Telehealth Clinical Rev Detail'!J43</f>
        <v>0</v>
      </c>
    </row>
    <row r="14" spans="1:6" ht="15.75">
      <c r="A14" s="17"/>
      <c r="B14" s="22" t="s">
        <v>16</v>
      </c>
      <c r="C14" s="17" t="s">
        <v>338</v>
      </c>
      <c r="D14" s="224">
        <f>'Telehealth Clinical Rev Detail'!F53</f>
        <v>0</v>
      </c>
      <c r="E14" s="224">
        <f>'Telehealth Clinical Rev Detail'!H53</f>
        <v>0</v>
      </c>
      <c r="F14" s="225">
        <f>'Telehealth Clinical Rev Detail'!J53</f>
        <v>0</v>
      </c>
    </row>
    <row r="15" spans="1:6" ht="15.75">
      <c r="A15" s="17"/>
      <c r="B15" s="22" t="s">
        <v>71</v>
      </c>
      <c r="C15" s="17" t="s">
        <v>339</v>
      </c>
      <c r="D15" s="224">
        <f>'Other Clinical Rev Detail'!$G$49</f>
        <v>0</v>
      </c>
      <c r="E15" s="224">
        <f>'Other Clinical Rev Detail'!$I$49</f>
        <v>0</v>
      </c>
      <c r="F15" s="224">
        <f>'Other Clinical Rev Detail'!$K$49</f>
        <v>0</v>
      </c>
    </row>
    <row r="16" spans="1:6" ht="15.75">
      <c r="A16" s="22" t="s">
        <v>8</v>
      </c>
      <c r="B16" s="17" t="s">
        <v>202</v>
      </c>
      <c r="C16" s="17"/>
      <c r="D16" s="224"/>
      <c r="E16" s="224"/>
      <c r="F16" s="225"/>
    </row>
    <row r="17" spans="1:6" ht="15.75">
      <c r="A17" s="17"/>
      <c r="B17" s="22" t="s">
        <v>70</v>
      </c>
      <c r="C17" s="17" t="s">
        <v>3</v>
      </c>
      <c r="D17" s="224">
        <f>'Prog &amp; User Rev Detail'!$G$13</f>
        <v>0</v>
      </c>
      <c r="E17" s="224">
        <f>'Prog &amp; User Rev Detail'!$I$13</f>
        <v>0</v>
      </c>
      <c r="F17" s="224">
        <f>'Prog &amp; User Rev Detail'!$K$13</f>
        <v>0</v>
      </c>
    </row>
    <row r="18" spans="1:6" ht="15.75">
      <c r="A18" s="17"/>
      <c r="B18" s="22" t="s">
        <v>15</v>
      </c>
      <c r="C18" s="17" t="s">
        <v>17</v>
      </c>
      <c r="D18" s="224">
        <f>'Prog &amp; User Rev Detail'!$G$23</f>
        <v>0</v>
      </c>
      <c r="E18" s="224">
        <f>'Prog &amp; User Rev Detail'!$I$23</f>
        <v>0</v>
      </c>
      <c r="F18" s="224">
        <f>'Prog &amp; User Rev Detail'!$K$23</f>
        <v>0</v>
      </c>
    </row>
    <row r="19" spans="1:6" ht="15.75">
      <c r="A19" s="17"/>
      <c r="B19" s="22" t="s">
        <v>16</v>
      </c>
      <c r="C19" s="17" t="s">
        <v>23</v>
      </c>
      <c r="D19" s="224">
        <f>'Prog &amp; User Rev Detail'!$G$33</f>
        <v>0</v>
      </c>
      <c r="E19" s="224">
        <f>'Prog &amp; User Rev Detail'!$I$33</f>
        <v>0</v>
      </c>
      <c r="F19" s="224">
        <f>'Prog &amp; User Rev Detail'!$K$33</f>
        <v>0</v>
      </c>
    </row>
    <row r="20" spans="1:6" ht="15.75">
      <c r="A20" s="17"/>
      <c r="B20" s="22" t="s">
        <v>71</v>
      </c>
      <c r="C20" s="17" t="s">
        <v>203</v>
      </c>
      <c r="D20" s="224">
        <f>'Prog &amp; User Rev Detail'!$G$43</f>
        <v>0</v>
      </c>
      <c r="E20" s="224">
        <f>'Prog &amp; User Rev Detail'!$I$43</f>
        <v>0</v>
      </c>
      <c r="F20" s="224">
        <f>'Prog &amp; User Rev Detail'!$K$43</f>
        <v>0</v>
      </c>
    </row>
    <row r="21" spans="1:6" ht="15.75">
      <c r="A21" s="22" t="s">
        <v>9</v>
      </c>
      <c r="B21" s="17" t="s">
        <v>19</v>
      </c>
      <c r="C21" s="17"/>
      <c r="D21" s="224"/>
      <c r="E21" s="224"/>
      <c r="F21" s="225"/>
    </row>
    <row r="22" spans="1:6" ht="15.75">
      <c r="A22" s="17"/>
      <c r="B22" s="22" t="s">
        <v>70</v>
      </c>
      <c r="C22" s="17" t="s">
        <v>18</v>
      </c>
      <c r="D22" s="224">
        <f>'Extramural Detail'!$F$12+'Extramural Detail'!G12</f>
        <v>0</v>
      </c>
      <c r="E22" s="224">
        <f>'Extramural Detail'!$H$12+'Extramural Detail'!I12</f>
        <v>0</v>
      </c>
      <c r="F22" s="224">
        <f>'Extramural Detail'!$J$12+'Extramural Detail'!K12</f>
        <v>0</v>
      </c>
    </row>
    <row r="23" spans="1:6" ht="15.75">
      <c r="A23" s="17"/>
      <c r="B23" s="22" t="s">
        <v>15</v>
      </c>
      <c r="C23" s="17" t="s">
        <v>20</v>
      </c>
      <c r="D23" s="224">
        <f>'Extramural Detail'!$F$22+'Extramural Detail'!G22</f>
        <v>0</v>
      </c>
      <c r="E23" s="224">
        <f>'Extramural Detail'!$H$22+'Extramural Detail'!I22</f>
        <v>0</v>
      </c>
      <c r="F23" s="224">
        <f>'Extramural Detail'!$J$22+'Extramural Detail'!K22</f>
        <v>0</v>
      </c>
    </row>
    <row r="24" spans="1:78" ht="15.75">
      <c r="A24" s="17"/>
      <c r="B24" s="22" t="s">
        <v>16</v>
      </c>
      <c r="C24" s="17" t="s">
        <v>21</v>
      </c>
      <c r="D24" s="224">
        <f>'Extramural Detail'!$F$32+'Extramural Detail'!G32</f>
        <v>0</v>
      </c>
      <c r="E24" s="224">
        <f>'Extramural Detail'!$H$32+'Extramural Detail'!I32</f>
        <v>0</v>
      </c>
      <c r="F24" s="224">
        <f>'Extramural Detail'!$J$32+'Extramural Detail'!K32</f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5.75">
      <c r="A25" s="17"/>
      <c r="B25" s="22" t="s">
        <v>71</v>
      </c>
      <c r="C25" s="17" t="s">
        <v>84</v>
      </c>
      <c r="D25" s="224">
        <f>'Extramural Detail'!$F$42+'Extramural Detail'!G42</f>
        <v>0</v>
      </c>
      <c r="E25" s="224">
        <f>'Extramural Detail'!$H$42+'Extramural Detail'!I42</f>
        <v>0</v>
      </c>
      <c r="F25" s="224">
        <f>'Extramural Detail'!$J$42+'Extramural Detail'!K42</f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5.75">
      <c r="A26" s="22" t="s">
        <v>10</v>
      </c>
      <c r="B26" s="17" t="s">
        <v>22</v>
      </c>
      <c r="C26" s="17"/>
      <c r="D26" s="224">
        <f>'Parent Org &amp; Oth Detail'!$D$11</f>
        <v>0</v>
      </c>
      <c r="E26" s="224">
        <f>'Parent Org &amp; Oth Detail'!$E$11</f>
        <v>0</v>
      </c>
      <c r="F26" s="224">
        <f>'Parent Org &amp; Oth Detail'!$F$11</f>
        <v>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5.75">
      <c r="A27" s="22" t="s">
        <v>24</v>
      </c>
      <c r="B27" s="17" t="s">
        <v>369</v>
      </c>
      <c r="C27" s="17"/>
      <c r="D27" s="224">
        <f>'Recipient Site Support'!$G$34</f>
        <v>0</v>
      </c>
      <c r="E27" s="224">
        <f>'Recipient Site Support'!$I$34</f>
        <v>0</v>
      </c>
      <c r="F27" s="224">
        <f>'Recipient Site Support'!$K$34</f>
        <v>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5.75">
      <c r="A28" s="22" t="s">
        <v>26</v>
      </c>
      <c r="B28" s="17" t="s">
        <v>25</v>
      </c>
      <c r="C28" s="17"/>
      <c r="D28" s="224"/>
      <c r="E28" s="224"/>
      <c r="F28" s="22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5.75">
      <c r="A29" s="17"/>
      <c r="B29" s="2" t="s">
        <v>11</v>
      </c>
      <c r="C29" s="59">
        <f>'Parent Org &amp; Oth Detail'!B15</f>
        <v>0</v>
      </c>
      <c r="D29" s="224">
        <f>'Parent Org &amp; Oth Detail'!D15</f>
        <v>0</v>
      </c>
      <c r="E29" s="224">
        <f>'Parent Org &amp; Oth Detail'!E15</f>
        <v>0</v>
      </c>
      <c r="F29" s="224">
        <f>'Parent Org &amp; Oth Detail'!F15</f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8">
      <c r="A30" s="17"/>
      <c r="B30" s="22" t="s">
        <v>15</v>
      </c>
      <c r="C30" s="59">
        <f>'Parent Org &amp; Oth Detail'!B16</f>
        <v>0</v>
      </c>
      <c r="D30" s="226">
        <f>'Parent Org &amp; Oth Detail'!D16</f>
        <v>0</v>
      </c>
      <c r="E30" s="226">
        <f>'Parent Org &amp; Oth Detail'!E16</f>
        <v>0</v>
      </c>
      <c r="F30" s="226">
        <f>'Parent Org &amp; Oth Detail'!F16</f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5.75">
      <c r="A31" s="18" t="s">
        <v>27</v>
      </c>
      <c r="B31" s="17"/>
      <c r="C31" s="17"/>
      <c r="D31" s="224">
        <f>SUM(D6:D30)</f>
        <v>0</v>
      </c>
      <c r="E31" s="224">
        <f>SUM(E6:E30)</f>
        <v>0</v>
      </c>
      <c r="F31" s="224">
        <f>SUM(F6:F30)</f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9.75" customHeight="1">
      <c r="A32" s="17"/>
      <c r="B32" s="17"/>
      <c r="C32" s="17"/>
      <c r="D32" s="224"/>
      <c r="E32" s="224"/>
      <c r="F32" s="225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5.75">
      <c r="A33" s="18" t="s">
        <v>4</v>
      </c>
      <c r="B33" s="23"/>
      <c r="C33" s="17"/>
      <c r="D33" s="224"/>
      <c r="E33" s="224"/>
      <c r="F33" s="225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5.75">
      <c r="A34" s="22" t="s">
        <v>33</v>
      </c>
      <c r="B34" s="17" t="s">
        <v>204</v>
      </c>
      <c r="C34" s="17"/>
      <c r="D34" s="224">
        <f>'Non-Clin Personnel Exp'!H15</f>
        <v>0</v>
      </c>
      <c r="E34" s="224">
        <f>'Non-Clin Personnel Exp'!I15</f>
        <v>0</v>
      </c>
      <c r="F34" s="225">
        <f>'Non-Clin Personnel Exp'!J15</f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5.75">
      <c r="A35" s="22" t="s">
        <v>8</v>
      </c>
      <c r="B35" s="24" t="s">
        <v>147</v>
      </c>
      <c r="C35" s="23"/>
      <c r="D35" s="224">
        <f>'Clinical Serv Exp '!I57</f>
        <v>0</v>
      </c>
      <c r="E35" s="224">
        <f>'Clinical Serv Exp '!J57</f>
        <v>0</v>
      </c>
      <c r="F35" s="225">
        <f>'Clinical Serv Exp '!K57</f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5.75">
      <c r="A36" s="22" t="s">
        <v>9</v>
      </c>
      <c r="B36" s="17" t="s">
        <v>175</v>
      </c>
      <c r="C36" s="23"/>
      <c r="D36" s="224">
        <f>'Telecom and Supply Exp'!H$14</f>
        <v>0</v>
      </c>
      <c r="E36" s="224">
        <f>'Telecom and Supply Exp'!I$14</f>
        <v>0</v>
      </c>
      <c r="F36" s="224">
        <f>'Telecom and Supply Exp'!J$14</f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5.75">
      <c r="A37" s="22" t="s">
        <v>10</v>
      </c>
      <c r="B37" s="17" t="s">
        <v>176</v>
      </c>
      <c r="C37" s="23"/>
      <c r="D37" s="224">
        <f>'Telecom and Supply Exp'!H$28</f>
        <v>0</v>
      </c>
      <c r="E37" s="224">
        <f>'Telecom and Supply Exp'!J$28</f>
        <v>0</v>
      </c>
      <c r="F37" s="224">
        <f>'Telecom and Supply Exp'!L$28</f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5.75">
      <c r="A38" s="22" t="s">
        <v>24</v>
      </c>
      <c r="B38" s="17" t="s">
        <v>177</v>
      </c>
      <c r="C38" s="23"/>
      <c r="D38" s="224">
        <f>'Training &amp; Educ &amp; Exp'!H$13</f>
        <v>0</v>
      </c>
      <c r="E38" s="224">
        <f>'Training &amp; Educ &amp; Exp'!J$13</f>
        <v>0</v>
      </c>
      <c r="F38" s="224">
        <f>'Training &amp; Educ &amp; Exp'!L$13</f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5.75">
      <c r="A39" s="22" t="s">
        <v>26</v>
      </c>
      <c r="B39" s="17" t="s">
        <v>178</v>
      </c>
      <c r="C39" s="23"/>
      <c r="D39" s="224">
        <f>'Training &amp; Educ &amp; Exp'!H$26</f>
        <v>0</v>
      </c>
      <c r="E39" s="224">
        <f>'Training &amp; Educ &amp; Exp'!J$26</f>
        <v>0</v>
      </c>
      <c r="F39" s="224">
        <f>'Training &amp; Educ &amp; Exp'!L$26</f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ht="15.75">
      <c r="A40" s="22" t="s">
        <v>34</v>
      </c>
      <c r="B40" s="17" t="s">
        <v>5</v>
      </c>
      <c r="C40" s="23"/>
      <c r="D40" s="224">
        <f>'Market &amp; Oth Dir Exp'!J14</f>
        <v>0</v>
      </c>
      <c r="E40" s="224">
        <f>'Market &amp; Oth Dir Exp'!L14</f>
        <v>0</v>
      </c>
      <c r="F40" s="225">
        <f>'Market &amp; Oth Dir Exp'!N14</f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</row>
    <row r="41" spans="1:78" ht="15.75">
      <c r="A41" s="22" t="s">
        <v>35</v>
      </c>
      <c r="B41" s="17" t="s">
        <v>179</v>
      </c>
      <c r="C41" s="17"/>
      <c r="D41" s="224">
        <f>'Market &amp; Oth Dir Exp'!J26</f>
        <v>0</v>
      </c>
      <c r="E41" s="224">
        <f>'Market &amp; Oth Dir Exp'!L26</f>
        <v>0</v>
      </c>
      <c r="F41" s="225">
        <f>'Market &amp; Oth Dir Exp'!N26</f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</row>
    <row r="42" spans="1:78" ht="15.75">
      <c r="A42" s="22" t="s">
        <v>36</v>
      </c>
      <c r="B42" s="17" t="s">
        <v>0</v>
      </c>
      <c r="C42" s="23"/>
      <c r="D42" s="224">
        <f>'Travel Exp'!K$14</f>
        <v>0</v>
      </c>
      <c r="E42" s="224">
        <f>'Travel Exp'!M$14</f>
        <v>0</v>
      </c>
      <c r="F42" s="224">
        <f>'Travel Exp'!O$14</f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</row>
    <row r="43" spans="1:78" ht="15.75">
      <c r="A43" s="22" t="s">
        <v>37</v>
      </c>
      <c r="B43" s="17" t="s">
        <v>380</v>
      </c>
      <c r="C43" s="17"/>
      <c r="D43" s="224">
        <f>'Recipient Site Support'!I101</f>
        <v>0</v>
      </c>
      <c r="E43" s="224">
        <f>'Recipient Site Support'!J101</f>
        <v>0</v>
      </c>
      <c r="F43" s="225">
        <f>'Recipient Site Support'!K101</f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</row>
    <row r="44" spans="1:78" ht="15.75">
      <c r="A44" s="22" t="s">
        <v>38</v>
      </c>
      <c r="B44" s="17" t="s">
        <v>180</v>
      </c>
      <c r="C44" s="17"/>
      <c r="D44" s="224"/>
      <c r="E44" s="224"/>
      <c r="F44" s="225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</row>
    <row r="45" spans="1:78" ht="15.75">
      <c r="A45" s="17"/>
      <c r="B45" s="2" t="s">
        <v>11</v>
      </c>
      <c r="C45" s="17" t="s">
        <v>1</v>
      </c>
      <c r="D45" s="224">
        <f>'Capital Exp - Equip'!I$46</f>
        <v>0</v>
      </c>
      <c r="E45" s="224">
        <f>'Capital Exp - Equip'!J$46</f>
        <v>0</v>
      </c>
      <c r="F45" s="224">
        <f>'Capital Exp - Equip'!K$46</f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</row>
    <row r="46" spans="1:78" ht="15.75">
      <c r="A46" s="23"/>
      <c r="B46" s="22" t="s">
        <v>15</v>
      </c>
      <c r="C46" s="17" t="s">
        <v>39</v>
      </c>
      <c r="D46" s="224">
        <f>'Cap Exp - Bldg &amp;Oth'!F$16</f>
        <v>0</v>
      </c>
      <c r="E46" s="224">
        <f>'Cap Exp - Bldg &amp;Oth'!G$16</f>
        <v>0</v>
      </c>
      <c r="F46" s="224">
        <f>'Cap Exp - Bldg &amp;Oth'!H$16</f>
        <v>0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</row>
    <row r="47" spans="1:78" ht="15.75">
      <c r="A47" s="23"/>
      <c r="B47" s="22" t="s">
        <v>134</v>
      </c>
      <c r="C47" s="17" t="s">
        <v>251</v>
      </c>
      <c r="D47" s="224">
        <f>'Cap Exp - Bldg &amp;Oth'!F$28</f>
        <v>0</v>
      </c>
      <c r="E47" s="224">
        <f>'Cap Exp - Bldg &amp;Oth'!G$28</f>
        <v>0</v>
      </c>
      <c r="F47" s="224">
        <f>'Cap Exp - Bldg &amp;Oth'!H$28</f>
        <v>0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ht="15.75">
      <c r="A48" s="23"/>
      <c r="B48" s="22" t="s">
        <v>71</v>
      </c>
      <c r="C48" s="17" t="s">
        <v>250</v>
      </c>
      <c r="D48" s="224">
        <f>'Cap Exp - Bldg &amp;Oth'!F$34</f>
        <v>0</v>
      </c>
      <c r="E48" s="224">
        <f>'Cap Exp - Bldg &amp;Oth'!G$34</f>
        <v>0</v>
      </c>
      <c r="F48" s="224">
        <f>'Cap Exp - Bldg &amp;Oth'!H$34</f>
        <v>0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</row>
    <row r="49" spans="1:78" ht="18">
      <c r="A49" s="25" t="s">
        <v>40</v>
      </c>
      <c r="B49" s="26" t="s">
        <v>181</v>
      </c>
      <c r="C49" s="26"/>
      <c r="D49" s="226">
        <f>'Extramural Detail'!$G$12+'Extramural Detail'!G22+'Extramural Detail'!G32+'Extramural Detail'!G42</f>
        <v>0</v>
      </c>
      <c r="E49" s="226">
        <f>'Extramural Detail'!$I$12+'Extramural Detail'!I22+'Extramural Detail'!I32+'Extramural Detail'!I42</f>
        <v>0</v>
      </c>
      <c r="F49" s="226">
        <f>'Extramural Detail'!$K$12+'Extramural Detail'!K22+'Extramural Detail'!K32+'Extramural Detail'!K42</f>
        <v>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</row>
    <row r="50" spans="1:78" ht="15.75">
      <c r="A50" s="18" t="s">
        <v>6</v>
      </c>
      <c r="B50" s="17"/>
      <c r="C50" s="23"/>
      <c r="D50" s="224">
        <f>SUM(D34:D49)</f>
        <v>0</v>
      </c>
      <c r="E50" s="224">
        <f>SUM(E34:E49)</f>
        <v>0</v>
      </c>
      <c r="F50" s="224">
        <f>SUM(F34:F49)</f>
        <v>0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</row>
    <row r="51" spans="1:78" ht="9.75" customHeight="1">
      <c r="A51" s="18"/>
      <c r="B51" s="17"/>
      <c r="C51" s="23"/>
      <c r="D51" s="224"/>
      <c r="E51" s="224"/>
      <c r="F51" s="224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</row>
    <row r="52" spans="1:78" ht="15.75">
      <c r="A52" s="17"/>
      <c r="B52" s="23"/>
      <c r="C52" s="27" t="s">
        <v>41</v>
      </c>
      <c r="D52" s="224">
        <f>D31-D50</f>
        <v>0</v>
      </c>
      <c r="E52" s="224"/>
      <c r="F52" s="225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</row>
    <row r="53" spans="1:78" ht="15.75">
      <c r="A53" s="22" t="s">
        <v>348</v>
      </c>
      <c r="B53" s="17"/>
      <c r="C53" s="23"/>
      <c r="D53" s="225"/>
      <c r="E53" s="224"/>
      <c r="F53" s="225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</row>
    <row r="54" spans="1:78" s="10" customFormat="1" ht="15.75">
      <c r="A54" s="4"/>
      <c r="B54" s="4" t="s">
        <v>11</v>
      </c>
      <c r="C54" s="243" t="s">
        <v>350</v>
      </c>
      <c r="D54" s="244"/>
      <c r="E54" s="244"/>
      <c r="F54" s="245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</row>
    <row r="55" spans="1:6" s="9" customFormat="1" ht="15.75">
      <c r="A55" s="4"/>
      <c r="B55" s="4" t="s">
        <v>15</v>
      </c>
      <c r="C55" s="243" t="s">
        <v>350</v>
      </c>
      <c r="D55" s="5"/>
      <c r="E55" s="5"/>
      <c r="F55" s="246"/>
    </row>
    <row r="56" spans="1:6" s="9" customFormat="1" ht="15.75">
      <c r="A56" s="4" t="s">
        <v>349</v>
      </c>
      <c r="B56" s="4"/>
      <c r="C56" s="4"/>
      <c r="D56" s="244">
        <f>SUM(D54:D55)</f>
        <v>0</v>
      </c>
      <c r="E56" s="244">
        <f>SUM(E54:E55)</f>
        <v>0</v>
      </c>
      <c r="F56" s="244">
        <f>SUM(F54:F55)</f>
        <v>0</v>
      </c>
    </row>
    <row r="57" spans="1:6" s="247" customFormat="1" ht="15.75">
      <c r="A57" s="3"/>
      <c r="B57" s="3"/>
      <c r="C57" s="3" t="s">
        <v>42</v>
      </c>
      <c r="D57" s="254">
        <f>D52+D56</f>
        <v>0</v>
      </c>
      <c r="E57" s="254">
        <f>E52+E56</f>
        <v>0</v>
      </c>
      <c r="F57" s="254">
        <f>F52+F56</f>
        <v>0</v>
      </c>
    </row>
    <row r="58" spans="1:6" s="9" customFormat="1" ht="15.75">
      <c r="A58" s="272"/>
      <c r="B58" s="273"/>
      <c r="C58" s="273"/>
      <c r="D58" s="274"/>
      <c r="E58" s="274"/>
      <c r="F58" s="275"/>
    </row>
    <row r="59" spans="1:6" s="9" customFormat="1" ht="15.75">
      <c r="A59" s="11"/>
      <c r="B59" s="11"/>
      <c r="C59" s="11"/>
      <c r="D59" s="12"/>
      <c r="E59" s="12"/>
      <c r="F59" s="13"/>
    </row>
    <row r="60" spans="1:6" s="9" customFormat="1" ht="15.75">
      <c r="A60" s="11"/>
      <c r="B60" s="11"/>
      <c r="C60" s="11"/>
      <c r="D60" s="12"/>
      <c r="E60" s="12"/>
      <c r="F60" s="13"/>
    </row>
    <row r="61" spans="1:6" s="9" customFormat="1" ht="15.75">
      <c r="A61" s="11"/>
      <c r="B61" s="11"/>
      <c r="C61" s="11"/>
      <c r="D61" s="12"/>
      <c r="E61" s="12"/>
      <c r="F61" s="13"/>
    </row>
    <row r="62" spans="1:6" s="9" customFormat="1" ht="15.75">
      <c r="A62" s="11"/>
      <c r="B62" s="11"/>
      <c r="C62" s="11"/>
      <c r="D62" s="12"/>
      <c r="E62" s="12"/>
      <c r="F62" s="13"/>
    </row>
    <row r="63" spans="1:78" ht="15.75">
      <c r="A63" s="11"/>
      <c r="B63" s="11"/>
      <c r="C63" s="14"/>
      <c r="D63" s="12"/>
      <c r="E63" s="12"/>
      <c r="F63" s="13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</row>
    <row r="64" spans="1:78" ht="15.75">
      <c r="A64" s="11"/>
      <c r="B64" s="11"/>
      <c r="C64" s="11"/>
      <c r="D64" s="12"/>
      <c r="E64" s="12"/>
      <c r="F64" s="13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</row>
    <row r="65" spans="1:78" ht="15.75">
      <c r="A65" s="11"/>
      <c r="B65" s="14"/>
      <c r="C65" s="11"/>
      <c r="D65" s="12"/>
      <c r="E65" s="12"/>
      <c r="F65" s="11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</row>
    <row r="66" spans="1:78" ht="15">
      <c r="A66" s="9"/>
      <c r="B66" s="9"/>
      <c r="C66" s="9"/>
      <c r="D66" s="15"/>
      <c r="E66" s="16"/>
      <c r="F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ht="15">
      <c r="A67" s="9"/>
      <c r="B67" s="9"/>
      <c r="C67" s="9"/>
      <c r="D67" s="15"/>
      <c r="E67" s="15"/>
      <c r="F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</row>
    <row r="68" spans="1:78" ht="15">
      <c r="A68" s="9"/>
      <c r="B68" s="9"/>
      <c r="C68" s="9"/>
      <c r="D68" s="15"/>
      <c r="E68" s="15"/>
      <c r="F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</row>
    <row r="69" spans="1:78" ht="15">
      <c r="A69" s="9"/>
      <c r="B69" s="9"/>
      <c r="C69" s="9"/>
      <c r="D69" s="15"/>
      <c r="E69" s="15"/>
      <c r="F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</row>
    <row r="70" spans="1:78" ht="15">
      <c r="A70" s="9"/>
      <c r="B70" s="9"/>
      <c r="C70" s="9"/>
      <c r="D70" s="15"/>
      <c r="E70" s="15"/>
      <c r="F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78" ht="15">
      <c r="A71" s="9"/>
      <c r="B71" s="9"/>
      <c r="C71" s="9"/>
      <c r="D71" s="15"/>
      <c r="E71" s="15"/>
      <c r="F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</row>
    <row r="72" spans="1:78" ht="15">
      <c r="A72" s="9"/>
      <c r="B72" s="9"/>
      <c r="C72" s="9"/>
      <c r="D72" s="15"/>
      <c r="E72" s="15"/>
      <c r="F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</row>
    <row r="73" spans="1:78" ht="15">
      <c r="A73" s="9"/>
      <c r="B73" s="9"/>
      <c r="C73" s="9"/>
      <c r="D73" s="15"/>
      <c r="E73" s="15"/>
      <c r="F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</row>
    <row r="74" spans="1:78" ht="15">
      <c r="A74" s="9"/>
      <c r="B74" s="9"/>
      <c r="C74" s="9"/>
      <c r="D74" s="15"/>
      <c r="E74" s="15"/>
      <c r="F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</row>
    <row r="75" spans="1:78" ht="15">
      <c r="A75" s="9"/>
      <c r="B75" s="9"/>
      <c r="C75" s="9"/>
      <c r="D75" s="15"/>
      <c r="E75" s="15"/>
      <c r="F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</row>
    <row r="76" spans="1:78" ht="15">
      <c r="A76" s="9"/>
      <c r="B76" s="9"/>
      <c r="C76" s="9"/>
      <c r="D76" s="15"/>
      <c r="E76" s="15"/>
      <c r="F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</row>
    <row r="77" spans="1:78" ht="15">
      <c r="A77" s="9"/>
      <c r="B77" s="9"/>
      <c r="C77" s="9"/>
      <c r="D77" s="15"/>
      <c r="E77" s="15"/>
      <c r="F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</row>
    <row r="78" spans="1:78" ht="15">
      <c r="A78" s="9"/>
      <c r="B78" s="9"/>
      <c r="C78" s="9"/>
      <c r="D78" s="15"/>
      <c r="E78" s="15"/>
      <c r="F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</row>
    <row r="79" spans="1:78" ht="15">
      <c r="A79" s="9"/>
      <c r="B79" s="9"/>
      <c r="C79" s="9"/>
      <c r="D79" s="15"/>
      <c r="E79" s="15"/>
      <c r="F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</row>
    <row r="80" spans="1:78" ht="15">
      <c r="A80" s="9"/>
      <c r="B80" s="9"/>
      <c r="C80" s="9"/>
      <c r="D80" s="15"/>
      <c r="E80" s="15"/>
      <c r="F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78" ht="15">
      <c r="A81" s="9"/>
      <c r="B81" s="9"/>
      <c r="C81" s="9"/>
      <c r="D81" s="15"/>
      <c r="E81" s="15"/>
      <c r="F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</row>
    <row r="82" spans="1:78" ht="15">
      <c r="A82" s="9"/>
      <c r="B82" s="9"/>
      <c r="C82" s="9"/>
      <c r="D82" s="15"/>
      <c r="E82" s="15"/>
      <c r="F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</row>
    <row r="83" spans="1:78" ht="15">
      <c r="A83" s="9"/>
      <c r="B83" s="9"/>
      <c r="C83" s="9"/>
      <c r="D83" s="15"/>
      <c r="E83" s="15"/>
      <c r="F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</row>
    <row r="84" spans="1:78" ht="15">
      <c r="A84" s="9"/>
      <c r="B84" s="9"/>
      <c r="C84" s="9"/>
      <c r="D84" s="15"/>
      <c r="E84" s="15"/>
      <c r="F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</row>
    <row r="85" spans="1:78" ht="15">
      <c r="A85" s="9"/>
      <c r="B85" s="9"/>
      <c r="C85" s="9"/>
      <c r="D85" s="15"/>
      <c r="E85" s="15"/>
      <c r="F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</row>
    <row r="86" spans="1:78" ht="15">
      <c r="A86" s="9"/>
      <c r="B86" s="9"/>
      <c r="C86" s="9"/>
      <c r="D86" s="15"/>
      <c r="E86" s="15"/>
      <c r="F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15">
      <c r="A87" s="9"/>
      <c r="B87" s="9"/>
      <c r="C87" s="9"/>
      <c r="D87" s="15"/>
      <c r="E87" s="15"/>
      <c r="F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</row>
    <row r="88" spans="1:78" ht="15">
      <c r="A88" s="9"/>
      <c r="B88" s="9"/>
      <c r="C88" s="9"/>
      <c r="D88" s="15"/>
      <c r="E88" s="15"/>
      <c r="F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</row>
    <row r="89" spans="1:78" ht="15">
      <c r="A89" s="9"/>
      <c r="B89" s="9"/>
      <c r="C89" s="9"/>
      <c r="D89" s="15"/>
      <c r="E89" s="15"/>
      <c r="F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</row>
    <row r="90" spans="1:78" ht="15">
      <c r="A90" s="9"/>
      <c r="B90" s="9"/>
      <c r="C90" s="9"/>
      <c r="D90" s="15"/>
      <c r="E90" s="15"/>
      <c r="F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</row>
    <row r="91" spans="1:78" ht="15">
      <c r="A91" s="9"/>
      <c r="B91" s="9"/>
      <c r="C91" s="9"/>
      <c r="D91" s="15"/>
      <c r="E91" s="15"/>
      <c r="F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</row>
    <row r="92" spans="1:78" ht="15">
      <c r="A92" s="9"/>
      <c r="B92" s="9"/>
      <c r="C92" s="9"/>
      <c r="D92" s="15"/>
      <c r="E92" s="15"/>
      <c r="F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</row>
    <row r="93" spans="1:78" ht="15">
      <c r="A93" s="9"/>
      <c r="B93" s="9"/>
      <c r="C93" s="9"/>
      <c r="D93" s="15"/>
      <c r="E93" s="15"/>
      <c r="F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</row>
    <row r="94" spans="1:78" ht="15">
      <c r="A94" s="9"/>
      <c r="B94" s="9"/>
      <c r="C94" s="9"/>
      <c r="D94" s="15"/>
      <c r="E94" s="15"/>
      <c r="F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</row>
    <row r="95" spans="1:78" ht="15">
      <c r="A95" s="9"/>
      <c r="B95" s="9"/>
      <c r="C95" s="9"/>
      <c r="D95" s="15"/>
      <c r="E95" s="15"/>
      <c r="F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</row>
    <row r="96" spans="1:78" ht="15">
      <c r="A96" s="9"/>
      <c r="B96" s="9"/>
      <c r="C96" s="9"/>
      <c r="D96" s="15"/>
      <c r="E96" s="15"/>
      <c r="F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</row>
    <row r="97" spans="1:78" ht="15">
      <c r="A97" s="9"/>
      <c r="B97" s="9"/>
      <c r="C97" s="9"/>
      <c r="D97" s="15"/>
      <c r="E97" s="15"/>
      <c r="F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</row>
    <row r="98" spans="1:78" ht="15">
      <c r="A98" s="9"/>
      <c r="B98" s="9"/>
      <c r="C98" s="9"/>
      <c r="D98" s="15"/>
      <c r="E98" s="15"/>
      <c r="F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</row>
    <row r="99" spans="1:78" ht="15">
      <c r="A99" s="9"/>
      <c r="B99" s="9"/>
      <c r="C99" s="9"/>
      <c r="D99" s="15"/>
      <c r="E99" s="15"/>
      <c r="F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</row>
    <row r="100" spans="1:78" ht="15">
      <c r="A100" s="9"/>
      <c r="B100" s="9"/>
      <c r="C100" s="9"/>
      <c r="D100" s="15"/>
      <c r="E100" s="15"/>
      <c r="F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</row>
    <row r="101" spans="1:78" ht="15">
      <c r="A101" s="9"/>
      <c r="B101" s="9"/>
      <c r="C101" s="9"/>
      <c r="D101" s="15"/>
      <c r="E101" s="15"/>
      <c r="F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</row>
    <row r="102" spans="1:78" ht="15">
      <c r="A102" s="9"/>
      <c r="B102" s="9"/>
      <c r="C102" s="9"/>
      <c r="D102" s="15"/>
      <c r="E102" s="15"/>
      <c r="F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</row>
    <row r="103" spans="1:78" ht="15">
      <c r="A103" s="9"/>
      <c r="B103" s="9"/>
      <c r="C103" s="9"/>
      <c r="D103" s="15"/>
      <c r="E103" s="15"/>
      <c r="F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</row>
    <row r="104" spans="1:78" ht="15">
      <c r="A104" s="9"/>
      <c r="B104" s="9"/>
      <c r="C104" s="9"/>
      <c r="D104" s="15"/>
      <c r="E104" s="15"/>
      <c r="F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</row>
    <row r="105" spans="1:78" ht="15">
      <c r="A105" s="9"/>
      <c r="B105" s="9"/>
      <c r="C105" s="9"/>
      <c r="D105" s="15"/>
      <c r="E105" s="15"/>
      <c r="F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</row>
    <row r="106" spans="1:78" ht="15">
      <c r="A106" s="9"/>
      <c r="B106" s="9"/>
      <c r="C106" s="9"/>
      <c r="D106" s="15"/>
      <c r="E106" s="15"/>
      <c r="F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</row>
    <row r="107" spans="1:78" ht="15">
      <c r="A107" s="9"/>
      <c r="B107" s="9"/>
      <c r="C107" s="9"/>
      <c r="D107" s="15"/>
      <c r="E107" s="15"/>
      <c r="F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ht="15">
      <c r="A108" s="9"/>
      <c r="B108" s="9"/>
      <c r="C108" s="9"/>
      <c r="D108" s="15"/>
      <c r="E108" s="15"/>
      <c r="F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</row>
    <row r="109" spans="1:78" ht="15">
      <c r="A109" s="9"/>
      <c r="B109" s="9"/>
      <c r="C109" s="9"/>
      <c r="D109" s="15"/>
      <c r="E109" s="15"/>
      <c r="F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</row>
    <row r="110" spans="1:78" ht="15">
      <c r="A110" s="9"/>
      <c r="B110" s="9"/>
      <c r="C110" s="9"/>
      <c r="D110" s="15"/>
      <c r="E110" s="15"/>
      <c r="F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</row>
    <row r="111" spans="1:78" ht="15">
      <c r="A111" s="9"/>
      <c r="B111" s="9"/>
      <c r="C111" s="9"/>
      <c r="D111" s="15"/>
      <c r="E111" s="15"/>
      <c r="F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</row>
    <row r="112" spans="1:78" ht="15">
      <c r="A112" s="9"/>
      <c r="B112" s="9"/>
      <c r="C112" s="9"/>
      <c r="D112" s="15"/>
      <c r="E112" s="15"/>
      <c r="F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</row>
    <row r="113" spans="1:78" ht="15">
      <c r="A113" s="9"/>
      <c r="B113" s="9"/>
      <c r="C113" s="9"/>
      <c r="D113" s="15"/>
      <c r="E113" s="15"/>
      <c r="F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</row>
    <row r="114" spans="4:5" s="9" customFormat="1" ht="15">
      <c r="D114" s="15"/>
      <c r="E114" s="15"/>
    </row>
    <row r="115" spans="4:5" s="9" customFormat="1" ht="15">
      <c r="D115" s="15"/>
      <c r="E115" s="15"/>
    </row>
    <row r="116" spans="4:5" s="9" customFormat="1" ht="15">
      <c r="D116" s="15"/>
      <c r="E116" s="15"/>
    </row>
    <row r="117" spans="4:5" s="9" customFormat="1" ht="15">
      <c r="D117" s="15"/>
      <c r="E117" s="15"/>
    </row>
    <row r="118" spans="4:5" s="9" customFormat="1" ht="15">
      <c r="D118" s="15"/>
      <c r="E118" s="15"/>
    </row>
    <row r="119" spans="4:5" s="9" customFormat="1" ht="15">
      <c r="D119" s="15"/>
      <c r="E119" s="15"/>
    </row>
    <row r="120" spans="4:5" s="9" customFormat="1" ht="15">
      <c r="D120" s="15"/>
      <c r="E120" s="15"/>
    </row>
    <row r="121" spans="4:5" s="9" customFormat="1" ht="15">
      <c r="D121" s="15"/>
      <c r="E121" s="15"/>
    </row>
    <row r="122" spans="4:5" s="9" customFormat="1" ht="15">
      <c r="D122" s="15"/>
      <c r="E122" s="15"/>
    </row>
    <row r="123" spans="4:5" s="9" customFormat="1" ht="15">
      <c r="D123" s="15"/>
      <c r="E123" s="15"/>
    </row>
    <row r="124" spans="4:5" s="9" customFormat="1" ht="15">
      <c r="D124" s="15"/>
      <c r="E124" s="15"/>
    </row>
    <row r="125" spans="4:5" s="9" customFormat="1" ht="15">
      <c r="D125" s="15"/>
      <c r="E125" s="15"/>
    </row>
    <row r="126" spans="4:5" s="9" customFormat="1" ht="15">
      <c r="D126" s="15"/>
      <c r="E126" s="15"/>
    </row>
    <row r="127" spans="4:5" s="9" customFormat="1" ht="15">
      <c r="D127" s="15"/>
      <c r="E127" s="15"/>
    </row>
    <row r="128" spans="4:5" s="9" customFormat="1" ht="15">
      <c r="D128" s="15"/>
      <c r="E128" s="15"/>
    </row>
    <row r="129" spans="4:5" s="9" customFormat="1" ht="15">
      <c r="D129" s="15"/>
      <c r="E129" s="15"/>
    </row>
  </sheetData>
  <sheetProtection/>
  <printOptions horizontalCentered="1" verticalCentered="1"/>
  <pageMargins left="0.75" right="0.75" top="1" bottom="1" header="0.5" footer="0.5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:L1"/>
    </sheetView>
  </sheetViews>
  <sheetFormatPr defaultColWidth="20.8515625" defaultRowHeight="12.75"/>
  <cols>
    <col min="1" max="1" width="3.7109375" style="76" customWidth="1"/>
    <col min="2" max="2" width="56.140625" style="76" customWidth="1"/>
    <col min="3" max="3" width="12.57421875" style="76" bestFit="1" customWidth="1"/>
    <col min="4" max="4" width="12.8515625" style="76" customWidth="1"/>
    <col min="5" max="5" width="13.57421875" style="76" customWidth="1"/>
    <col min="6" max="6" width="11.28125" style="76" bestFit="1" customWidth="1"/>
    <col min="7" max="7" width="11.28125" style="76" customWidth="1"/>
    <col min="8" max="8" width="12.8515625" style="76" customWidth="1"/>
    <col min="9" max="9" width="10.00390625" style="76" customWidth="1"/>
    <col min="10" max="10" width="12.57421875" style="76" customWidth="1"/>
    <col min="11" max="11" width="10.57421875" style="76" customWidth="1"/>
    <col min="12" max="12" width="12.00390625" style="76" customWidth="1"/>
    <col min="13" max="16384" width="20.8515625" style="76" customWidth="1"/>
  </cols>
  <sheetData>
    <row r="1" spans="1:12" ht="12.75">
      <c r="A1" s="111" t="s">
        <v>193</v>
      </c>
      <c r="B1" s="133"/>
      <c r="C1" s="112"/>
      <c r="D1" s="113"/>
      <c r="E1" s="113"/>
      <c r="F1" s="113"/>
      <c r="G1" s="113"/>
      <c r="H1" s="114"/>
      <c r="I1" s="114"/>
      <c r="J1" s="114"/>
      <c r="K1" s="114"/>
      <c r="L1" s="133"/>
    </row>
    <row r="2" spans="1:11" ht="12.75">
      <c r="A2" s="130"/>
      <c r="C2" s="131"/>
      <c r="D2" s="132"/>
      <c r="E2" s="132"/>
      <c r="F2" s="132"/>
      <c r="G2" s="132"/>
      <c r="H2" s="114"/>
      <c r="I2" s="114"/>
      <c r="J2" s="114"/>
      <c r="K2" s="139"/>
    </row>
    <row r="3" spans="1:12" ht="15" customHeight="1">
      <c r="A3" s="111" t="s">
        <v>194</v>
      </c>
      <c r="H3" s="65"/>
      <c r="I3" s="65"/>
      <c r="J3" s="65"/>
      <c r="K3" s="65"/>
      <c r="L3" s="65"/>
    </row>
    <row r="4" spans="1:14" ht="15" customHeight="1">
      <c r="A4" s="111"/>
      <c r="B4" t="s">
        <v>305</v>
      </c>
      <c r="C4"/>
      <c r="D4"/>
      <c r="E4"/>
      <c r="F4"/>
      <c r="G4"/>
      <c r="H4" s="35"/>
      <c r="I4" s="35"/>
      <c r="J4" s="33">
        <f>'Non-Clin Personnel Exp'!$I$2</f>
        <v>1.02</v>
      </c>
      <c r="K4" s="33"/>
      <c r="L4" s="64">
        <f>'Non-Clin Personnel Exp'!$J$2*J4</f>
        <v>1.0404</v>
      </c>
      <c r="M4" s="41"/>
      <c r="N4" s="123"/>
    </row>
    <row r="5" spans="1:12" ht="25.5">
      <c r="A5" s="115"/>
      <c r="B5" s="29" t="s">
        <v>195</v>
      </c>
      <c r="C5" s="62" t="s">
        <v>196</v>
      </c>
      <c r="D5" s="116" t="s">
        <v>198</v>
      </c>
      <c r="E5" s="116" t="s">
        <v>200</v>
      </c>
      <c r="F5" s="116" t="s">
        <v>197</v>
      </c>
      <c r="G5" s="62" t="s">
        <v>270</v>
      </c>
      <c r="H5" s="62" t="s">
        <v>276</v>
      </c>
      <c r="I5" s="62" t="s">
        <v>271</v>
      </c>
      <c r="J5" s="62" t="s">
        <v>277</v>
      </c>
      <c r="K5" s="62" t="s">
        <v>272</v>
      </c>
      <c r="L5" s="62" t="s">
        <v>278</v>
      </c>
    </row>
    <row r="6" spans="1:12" ht="12.75">
      <c r="A6" s="44" t="s">
        <v>33</v>
      </c>
      <c r="B6" s="124"/>
      <c r="C6" s="208"/>
      <c r="D6" s="207"/>
      <c r="E6" s="211"/>
      <c r="F6" s="211"/>
      <c r="G6" s="146"/>
      <c r="H6" s="213">
        <f>G6*($C6+$D6+$E6+$F6)</f>
        <v>0</v>
      </c>
      <c r="I6" s="146"/>
      <c r="J6" s="213">
        <f>SUM(I6*($C6+$D6+$E6+$F6))*J$4</f>
        <v>0</v>
      </c>
      <c r="K6" s="146"/>
      <c r="L6" s="213">
        <f>SUM(K6*($C6+$D6+$E6+$F6))*L$4</f>
        <v>0</v>
      </c>
    </row>
    <row r="7" spans="1:12" ht="12.75">
      <c r="A7" s="44" t="s">
        <v>8</v>
      </c>
      <c r="B7" s="124"/>
      <c r="C7" s="208"/>
      <c r="D7" s="207"/>
      <c r="E7" s="211"/>
      <c r="F7" s="211"/>
      <c r="G7" s="146"/>
      <c r="H7" s="213">
        <f aca="true" t="shared" si="0" ref="H7:H13">G7*($C7+$D7+$E7+$F7)</f>
        <v>0</v>
      </c>
      <c r="I7" s="146"/>
      <c r="J7" s="213">
        <f aca="true" t="shared" si="1" ref="J7:J13">SUM(I7*($C7+$D7+$E7+$F7))*J$4</f>
        <v>0</v>
      </c>
      <c r="K7" s="146"/>
      <c r="L7" s="213">
        <f aca="true" t="shared" si="2" ref="L7:L13">SUM(K7*($C7+$D7+$E7+$F7))*L$4</f>
        <v>0</v>
      </c>
    </row>
    <row r="8" spans="1:12" ht="12.75">
      <c r="A8" s="44" t="s">
        <v>9</v>
      </c>
      <c r="B8" s="124"/>
      <c r="C8" s="208"/>
      <c r="D8" s="207"/>
      <c r="E8" s="211"/>
      <c r="F8" s="211"/>
      <c r="G8" s="146"/>
      <c r="H8" s="213">
        <f t="shared" si="0"/>
        <v>0</v>
      </c>
      <c r="I8" s="146"/>
      <c r="J8" s="213">
        <f t="shared" si="1"/>
        <v>0</v>
      </c>
      <c r="K8" s="146"/>
      <c r="L8" s="213">
        <f t="shared" si="2"/>
        <v>0</v>
      </c>
    </row>
    <row r="9" spans="1:12" ht="12.75">
      <c r="A9" s="49" t="s">
        <v>10</v>
      </c>
      <c r="B9" s="124"/>
      <c r="C9" s="208"/>
      <c r="D9" s="207"/>
      <c r="E9" s="211"/>
      <c r="F9" s="211"/>
      <c r="G9" s="146"/>
      <c r="H9" s="213">
        <f t="shared" si="0"/>
        <v>0</v>
      </c>
      <c r="I9" s="146"/>
      <c r="J9" s="213">
        <f t="shared" si="1"/>
        <v>0</v>
      </c>
      <c r="K9" s="146"/>
      <c r="L9" s="213">
        <f t="shared" si="2"/>
        <v>0</v>
      </c>
    </row>
    <row r="10" spans="1:12" ht="12.75">
      <c r="A10" s="49" t="s">
        <v>24</v>
      </c>
      <c r="B10" s="124"/>
      <c r="C10" s="208"/>
      <c r="D10" s="207"/>
      <c r="E10" s="211"/>
      <c r="F10" s="211"/>
      <c r="G10" s="146"/>
      <c r="H10" s="213">
        <f t="shared" si="0"/>
        <v>0</v>
      </c>
      <c r="I10" s="146"/>
      <c r="J10" s="213">
        <f t="shared" si="1"/>
        <v>0</v>
      </c>
      <c r="K10" s="146"/>
      <c r="L10" s="213">
        <f t="shared" si="2"/>
        <v>0</v>
      </c>
    </row>
    <row r="11" spans="1:12" ht="12.75">
      <c r="A11" s="49" t="s">
        <v>26</v>
      </c>
      <c r="B11" s="124"/>
      <c r="C11" s="208"/>
      <c r="D11" s="207"/>
      <c r="E11" s="211"/>
      <c r="F11" s="211"/>
      <c r="G11" s="146"/>
      <c r="H11" s="213">
        <f t="shared" si="0"/>
        <v>0</v>
      </c>
      <c r="I11" s="146"/>
      <c r="J11" s="213">
        <f t="shared" si="1"/>
        <v>0</v>
      </c>
      <c r="K11" s="146"/>
      <c r="L11" s="213">
        <f t="shared" si="2"/>
        <v>0</v>
      </c>
    </row>
    <row r="12" spans="1:12" ht="12.75">
      <c r="A12" s="49" t="s">
        <v>34</v>
      </c>
      <c r="B12" s="124"/>
      <c r="C12" s="208"/>
      <c r="D12" s="207"/>
      <c r="E12" s="211"/>
      <c r="F12" s="211"/>
      <c r="G12" s="146"/>
      <c r="H12" s="213">
        <f t="shared" si="0"/>
        <v>0</v>
      </c>
      <c r="I12" s="146"/>
      <c r="J12" s="213">
        <f t="shared" si="1"/>
        <v>0</v>
      </c>
      <c r="K12" s="146"/>
      <c r="L12" s="213">
        <f t="shared" si="2"/>
        <v>0</v>
      </c>
    </row>
    <row r="13" spans="1:12" ht="15">
      <c r="A13" s="49" t="s">
        <v>35</v>
      </c>
      <c r="B13" s="124"/>
      <c r="C13" s="208"/>
      <c r="D13" s="212"/>
      <c r="E13" s="211"/>
      <c r="F13" s="211"/>
      <c r="G13" s="146"/>
      <c r="H13" s="213">
        <f t="shared" si="0"/>
        <v>0</v>
      </c>
      <c r="I13" s="146"/>
      <c r="J13" s="213">
        <f t="shared" si="1"/>
        <v>0</v>
      </c>
      <c r="K13" s="146"/>
      <c r="L13" s="213">
        <f t="shared" si="2"/>
        <v>0</v>
      </c>
    </row>
    <row r="14" spans="1:12" ht="12.75">
      <c r="A14" s="29"/>
      <c r="B14" s="103" t="s">
        <v>293</v>
      </c>
      <c r="D14" s="109"/>
      <c r="E14" s="105"/>
      <c r="F14" s="105"/>
      <c r="G14" s="145">
        <f aca="true" t="shared" si="3" ref="G14:L14">SUM(G6:G13)</f>
        <v>0</v>
      </c>
      <c r="H14" s="205">
        <f t="shared" si="3"/>
        <v>0</v>
      </c>
      <c r="I14" s="145">
        <f t="shared" si="3"/>
        <v>0</v>
      </c>
      <c r="J14" s="205">
        <f t="shared" si="3"/>
        <v>0</v>
      </c>
      <c r="K14" s="145">
        <f t="shared" si="3"/>
        <v>0</v>
      </c>
      <c r="L14" s="205">
        <f t="shared" si="3"/>
        <v>0</v>
      </c>
    </row>
    <row r="15" spans="1:12" ht="12.75">
      <c r="A15" s="29"/>
      <c r="B15" s="103"/>
      <c r="D15" s="109"/>
      <c r="E15" s="105"/>
      <c r="F15" s="105"/>
      <c r="G15" s="105"/>
      <c r="H15" s="214"/>
      <c r="I15" s="75"/>
      <c r="J15" s="214"/>
      <c r="K15" s="140"/>
      <c r="L15" s="217"/>
    </row>
    <row r="16" spans="2:12" ht="12.75">
      <c r="B16" s="119"/>
      <c r="C16" s="120"/>
      <c r="D16" s="74"/>
      <c r="E16" s="74"/>
      <c r="F16" s="121"/>
      <c r="G16" s="121"/>
      <c r="H16" s="215"/>
      <c r="I16" s="122"/>
      <c r="J16" s="215"/>
      <c r="K16" s="122"/>
      <c r="L16" s="215"/>
    </row>
    <row r="17" spans="1:12" ht="24.75" customHeight="1">
      <c r="A17" s="110" t="s">
        <v>209</v>
      </c>
      <c r="B17" s="29" t="s">
        <v>208</v>
      </c>
      <c r="C17" s="62" t="s">
        <v>199</v>
      </c>
      <c r="D17" s="116" t="s">
        <v>206</v>
      </c>
      <c r="E17" s="116" t="s">
        <v>200</v>
      </c>
      <c r="F17" s="116" t="s">
        <v>197</v>
      </c>
      <c r="G17" s="62" t="s">
        <v>270</v>
      </c>
      <c r="H17" s="216" t="s">
        <v>276</v>
      </c>
      <c r="I17" s="62" t="s">
        <v>271</v>
      </c>
      <c r="J17" s="216" t="s">
        <v>277</v>
      </c>
      <c r="K17" s="62" t="s">
        <v>272</v>
      </c>
      <c r="L17" s="216" t="s">
        <v>278</v>
      </c>
    </row>
    <row r="18" spans="1:12" ht="12.75">
      <c r="A18" s="44" t="s">
        <v>33</v>
      </c>
      <c r="B18" s="126"/>
      <c r="C18" s="208"/>
      <c r="D18" s="208"/>
      <c r="E18" s="211"/>
      <c r="F18" s="211"/>
      <c r="G18" s="146"/>
      <c r="H18" s="213">
        <f aca="true" t="shared" si="4" ref="H18:H25">G18*($C18+$D18+$E18+$F18)</f>
        <v>0</v>
      </c>
      <c r="I18" s="146"/>
      <c r="J18" s="213">
        <f>SUM(I18*($C18+$D18+$E18+$F18))*J$4</f>
        <v>0</v>
      </c>
      <c r="K18" s="146"/>
      <c r="L18" s="213">
        <f>SUM(K18*($C18+$D18+$E18+$F18))*L$4</f>
        <v>0</v>
      </c>
    </row>
    <row r="19" spans="1:12" ht="12.75">
      <c r="A19" s="44" t="s">
        <v>8</v>
      </c>
      <c r="B19" s="126"/>
      <c r="C19" s="208"/>
      <c r="D19" s="208"/>
      <c r="E19" s="211"/>
      <c r="F19" s="211"/>
      <c r="G19" s="146"/>
      <c r="H19" s="213">
        <f t="shared" si="4"/>
        <v>0</v>
      </c>
      <c r="I19" s="146"/>
      <c r="J19" s="213">
        <f aca="true" t="shared" si="5" ref="J19:J25">SUM(I19*($C19+$D19+$E19+$F19))*J$4</f>
        <v>0</v>
      </c>
      <c r="K19" s="146"/>
      <c r="L19" s="213">
        <f aca="true" t="shared" si="6" ref="L19:L25">SUM(K19*($C19+$D19+$E19+$F19))*L$4</f>
        <v>0</v>
      </c>
    </row>
    <row r="20" spans="1:12" ht="12.75">
      <c r="A20" s="44" t="s">
        <v>9</v>
      </c>
      <c r="B20" s="126"/>
      <c r="C20" s="208"/>
      <c r="D20" s="208"/>
      <c r="E20" s="211"/>
      <c r="F20" s="211"/>
      <c r="G20" s="146"/>
      <c r="H20" s="213">
        <f t="shared" si="4"/>
        <v>0</v>
      </c>
      <c r="I20" s="146"/>
      <c r="J20" s="213">
        <f t="shared" si="5"/>
        <v>0</v>
      </c>
      <c r="K20" s="146"/>
      <c r="L20" s="213">
        <f t="shared" si="6"/>
        <v>0</v>
      </c>
    </row>
    <row r="21" spans="1:12" ht="12.75">
      <c r="A21" s="49" t="s">
        <v>10</v>
      </c>
      <c r="B21" s="126"/>
      <c r="C21" s="208"/>
      <c r="D21" s="208"/>
      <c r="E21" s="211"/>
      <c r="F21" s="211"/>
      <c r="G21" s="146"/>
      <c r="H21" s="213">
        <f t="shared" si="4"/>
        <v>0</v>
      </c>
      <c r="I21" s="146"/>
      <c r="J21" s="213">
        <f t="shared" si="5"/>
        <v>0</v>
      </c>
      <c r="K21" s="146"/>
      <c r="L21" s="213">
        <f t="shared" si="6"/>
        <v>0</v>
      </c>
    </row>
    <row r="22" spans="1:12" ht="12.75">
      <c r="A22" s="49" t="s">
        <v>24</v>
      </c>
      <c r="B22" s="126"/>
      <c r="C22" s="208"/>
      <c r="D22" s="208"/>
      <c r="E22" s="211"/>
      <c r="F22" s="211"/>
      <c r="G22" s="146"/>
      <c r="H22" s="213">
        <f t="shared" si="4"/>
        <v>0</v>
      </c>
      <c r="I22" s="146"/>
      <c r="J22" s="213">
        <f t="shared" si="5"/>
        <v>0</v>
      </c>
      <c r="K22" s="146"/>
      <c r="L22" s="213">
        <f t="shared" si="6"/>
        <v>0</v>
      </c>
    </row>
    <row r="23" spans="1:12" ht="12.75">
      <c r="A23" s="49" t="s">
        <v>26</v>
      </c>
      <c r="B23" s="126"/>
      <c r="C23" s="208"/>
      <c r="D23" s="208"/>
      <c r="E23" s="211"/>
      <c r="F23" s="211"/>
      <c r="G23" s="146"/>
      <c r="H23" s="213">
        <f t="shared" si="4"/>
        <v>0</v>
      </c>
      <c r="I23" s="146"/>
      <c r="J23" s="213">
        <f t="shared" si="5"/>
        <v>0</v>
      </c>
      <c r="K23" s="146"/>
      <c r="L23" s="213">
        <f t="shared" si="6"/>
        <v>0</v>
      </c>
    </row>
    <row r="24" spans="1:12" ht="12.75">
      <c r="A24" s="49" t="s">
        <v>34</v>
      </c>
      <c r="B24" s="126"/>
      <c r="C24" s="208"/>
      <c r="D24" s="208"/>
      <c r="E24" s="211"/>
      <c r="F24" s="211"/>
      <c r="G24" s="146"/>
      <c r="H24" s="213">
        <f t="shared" si="4"/>
        <v>0</v>
      </c>
      <c r="I24" s="146"/>
      <c r="J24" s="213">
        <f t="shared" si="5"/>
        <v>0</v>
      </c>
      <c r="K24" s="146"/>
      <c r="L24" s="213">
        <f t="shared" si="6"/>
        <v>0</v>
      </c>
    </row>
    <row r="25" spans="1:12" ht="15.75" customHeight="1">
      <c r="A25" s="49" t="s">
        <v>35</v>
      </c>
      <c r="B25" s="126"/>
      <c r="C25" s="208"/>
      <c r="D25" s="208"/>
      <c r="E25" s="211"/>
      <c r="F25" s="211"/>
      <c r="G25" s="146"/>
      <c r="H25" s="213">
        <f t="shared" si="4"/>
        <v>0</v>
      </c>
      <c r="I25" s="146"/>
      <c r="J25" s="213">
        <f t="shared" si="5"/>
        <v>0</v>
      </c>
      <c r="K25" s="146"/>
      <c r="L25" s="213">
        <f t="shared" si="6"/>
        <v>0</v>
      </c>
    </row>
    <row r="26" spans="2:12" ht="12.75">
      <c r="B26" s="29" t="s">
        <v>294</v>
      </c>
      <c r="C26" s="118"/>
      <c r="D26" s="118"/>
      <c r="E26" s="118"/>
      <c r="F26" s="118"/>
      <c r="G26" s="145">
        <f aca="true" t="shared" si="7" ref="G26:L26">SUM(G18:G25)</f>
        <v>0</v>
      </c>
      <c r="H26" s="205">
        <f t="shared" si="7"/>
        <v>0</v>
      </c>
      <c r="I26" s="145">
        <f t="shared" si="7"/>
        <v>0</v>
      </c>
      <c r="J26" s="205">
        <f t="shared" si="7"/>
        <v>0</v>
      </c>
      <c r="K26" s="145">
        <f t="shared" si="7"/>
        <v>0</v>
      </c>
      <c r="L26" s="205">
        <f t="shared" si="7"/>
        <v>0</v>
      </c>
    </row>
    <row r="30" spans="1:7" ht="12.75">
      <c r="A30" s="29" t="s">
        <v>295</v>
      </c>
      <c r="B30"/>
      <c r="C30" s="35"/>
      <c r="D30" s="35"/>
      <c r="E30" s="35"/>
      <c r="F30" s="35"/>
      <c r="G30" s="35"/>
    </row>
    <row r="31" spans="1:7" ht="12.75">
      <c r="A31"/>
      <c r="B31" s="128" t="s">
        <v>256</v>
      </c>
      <c r="C31" s="35"/>
      <c r="D31" s="35"/>
      <c r="E31" s="35"/>
      <c r="F31" s="35"/>
      <c r="G31" s="35"/>
    </row>
    <row r="33" spans="1:2" ht="12.75">
      <c r="A33" s="129" t="s">
        <v>9</v>
      </c>
      <c r="B33" s="76" t="s">
        <v>345</v>
      </c>
    </row>
    <row r="34" s="95" customFormat="1" ht="12.75">
      <c r="B34" s="147" t="s">
        <v>210</v>
      </c>
    </row>
    <row r="35" s="95" customFormat="1" ht="12.75">
      <c r="B35" s="147"/>
    </row>
    <row r="36" spans="1:2" ht="12.75">
      <c r="A36" s="129" t="s">
        <v>10</v>
      </c>
      <c r="B36" s="76" t="s">
        <v>292</v>
      </c>
    </row>
    <row r="37" ht="12.75">
      <c r="B37" s="147" t="s">
        <v>210</v>
      </c>
    </row>
    <row r="38" spans="1:11" ht="12.75">
      <c r="A38" s="91"/>
      <c r="C38" s="81"/>
      <c r="D38" s="82"/>
      <c r="E38" s="82"/>
      <c r="F38" s="82"/>
      <c r="G38" s="82"/>
      <c r="H38" s="82"/>
      <c r="I38" s="82"/>
      <c r="J38" s="82"/>
      <c r="K38" s="141"/>
    </row>
    <row r="39" spans="1:11" ht="12.75">
      <c r="A39" s="44"/>
      <c r="B39" s="77"/>
      <c r="C39" s="81"/>
      <c r="D39" s="82"/>
      <c r="E39" s="82"/>
      <c r="F39" s="82"/>
      <c r="G39" s="82"/>
      <c r="H39" s="101"/>
      <c r="I39" s="101"/>
      <c r="J39" s="101"/>
      <c r="K39" s="142"/>
    </row>
    <row r="40" spans="1:11" ht="12.75">
      <c r="A40" s="44"/>
      <c r="B40" s="77"/>
      <c r="C40" s="81"/>
      <c r="D40" s="82"/>
      <c r="E40" s="82"/>
      <c r="F40" s="82"/>
      <c r="G40" s="82"/>
      <c r="H40" s="101"/>
      <c r="I40" s="101"/>
      <c r="J40" s="101"/>
      <c r="K40" s="142"/>
    </row>
    <row r="41" spans="1:11" ht="12.75">
      <c r="A41" s="44"/>
      <c r="B41" s="77"/>
      <c r="C41" s="81"/>
      <c r="D41" s="82"/>
      <c r="E41" s="82"/>
      <c r="F41" s="82"/>
      <c r="G41" s="82"/>
      <c r="H41" s="101"/>
      <c r="I41" s="101"/>
      <c r="J41" s="101"/>
      <c r="K41" s="142"/>
    </row>
    <row r="42" spans="1:11" ht="12.75">
      <c r="A42" s="49"/>
      <c r="B42" s="77"/>
      <c r="C42" s="100"/>
      <c r="D42" s="100"/>
      <c r="E42" s="100"/>
      <c r="F42" s="100"/>
      <c r="G42" s="100"/>
      <c r="H42" s="101"/>
      <c r="I42" s="101"/>
      <c r="J42" s="101"/>
      <c r="K42" s="142"/>
    </row>
    <row r="43" spans="1:11" ht="12.75">
      <c r="A43" s="49"/>
      <c r="B43" s="77"/>
      <c r="C43" s="81"/>
      <c r="D43" s="82"/>
      <c r="E43" s="82"/>
      <c r="F43" s="82"/>
      <c r="G43" s="82"/>
      <c r="H43" s="101"/>
      <c r="I43" s="101"/>
      <c r="J43" s="101"/>
      <c r="K43" s="142"/>
    </row>
    <row r="44" spans="1:11" ht="12.75">
      <c r="A44" s="49"/>
      <c r="B44" s="77"/>
      <c r="C44" s="81"/>
      <c r="D44" s="82"/>
      <c r="E44" s="82"/>
      <c r="F44" s="82"/>
      <c r="G44" s="82"/>
      <c r="H44" s="101"/>
      <c r="I44" s="101"/>
      <c r="J44" s="101"/>
      <c r="K44" s="142"/>
    </row>
    <row r="45" spans="1:11" ht="12.75">
      <c r="A45" s="49"/>
      <c r="B45" s="77"/>
      <c r="C45" s="81"/>
      <c r="D45" s="82"/>
      <c r="E45" s="82"/>
      <c r="F45" s="82"/>
      <c r="G45" s="82"/>
      <c r="H45" s="101"/>
      <c r="I45" s="101"/>
      <c r="J45" s="101"/>
      <c r="K45" s="142"/>
    </row>
    <row r="46" spans="1:11" ht="12.75">
      <c r="A46" s="49"/>
      <c r="B46" s="77"/>
      <c r="C46" s="81"/>
      <c r="D46" s="82"/>
      <c r="E46" s="82"/>
      <c r="F46" s="82"/>
      <c r="G46" s="82"/>
      <c r="H46" s="102"/>
      <c r="I46" s="102"/>
      <c r="J46" s="102"/>
      <c r="K46" s="143"/>
    </row>
    <row r="47" spans="2:11" s="29" customFormat="1" ht="12.75">
      <c r="B47" s="103"/>
      <c r="C47" s="104"/>
      <c r="D47" s="105"/>
      <c r="E47" s="105"/>
      <c r="F47" s="105"/>
      <c r="G47" s="105"/>
      <c r="H47" s="105"/>
      <c r="I47" s="105"/>
      <c r="J47" s="105"/>
      <c r="K47" s="144"/>
    </row>
    <row r="48" spans="2:11" ht="12.75">
      <c r="B48" s="90"/>
      <c r="C48" s="86"/>
      <c r="D48" s="85"/>
      <c r="E48" s="85"/>
      <c r="F48" s="85"/>
      <c r="G48" s="85"/>
      <c r="H48" s="85"/>
      <c r="I48" s="85"/>
      <c r="J48" s="75"/>
      <c r="K48" s="140"/>
    </row>
  </sheetData>
  <sheetProtection/>
  <printOptions/>
  <pageMargins left="0.75" right="0.75" top="1" bottom="1" header="0.5" footer="0.5"/>
  <pageSetup horizontalDpi="300" verticalDpi="300" orientation="landscape" scale="50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7109375" style="0" customWidth="1"/>
    <col min="2" max="2" width="60.140625" style="0" bestFit="1" customWidth="1"/>
    <col min="3" max="3" width="12.8515625" style="0" customWidth="1"/>
    <col min="4" max="6" width="10.57421875" style="0" customWidth="1"/>
    <col min="9" max="9" width="9.8515625" style="0" customWidth="1"/>
  </cols>
  <sheetData>
    <row r="1" ht="12.75">
      <c r="B1" s="29" t="s">
        <v>258</v>
      </c>
    </row>
    <row r="4" spans="2:14" ht="12.75">
      <c r="B4" t="s">
        <v>59</v>
      </c>
      <c r="I4" s="35"/>
      <c r="L4" s="33">
        <f>'Non-Clin Personnel Exp'!$I$2</f>
        <v>1.02</v>
      </c>
      <c r="M4" s="33"/>
      <c r="N4" s="64">
        <f>'Non-Clin Personnel Exp'!$J$2*L4</f>
        <v>1.0404</v>
      </c>
    </row>
    <row r="5" spans="1:14" ht="38.25">
      <c r="A5" s="43" t="s">
        <v>34</v>
      </c>
      <c r="B5" s="176" t="s">
        <v>257</v>
      </c>
      <c r="C5" s="116" t="s">
        <v>172</v>
      </c>
      <c r="D5" s="62" t="s">
        <v>260</v>
      </c>
      <c r="E5" s="62" t="s">
        <v>198</v>
      </c>
      <c r="F5" s="62" t="s">
        <v>197</v>
      </c>
      <c r="G5" s="117" t="s">
        <v>192</v>
      </c>
      <c r="H5" s="117" t="s">
        <v>183</v>
      </c>
      <c r="I5" s="62" t="s">
        <v>270</v>
      </c>
      <c r="J5" s="62" t="s">
        <v>276</v>
      </c>
      <c r="K5" s="62" t="s">
        <v>271</v>
      </c>
      <c r="L5" s="62" t="s">
        <v>277</v>
      </c>
      <c r="M5" s="62" t="s">
        <v>272</v>
      </c>
      <c r="N5" s="62" t="s">
        <v>278</v>
      </c>
    </row>
    <row r="6" spans="1:14" ht="12.75">
      <c r="A6" s="44" t="s">
        <v>33</v>
      </c>
      <c r="B6" s="126"/>
      <c r="C6" s="127"/>
      <c r="D6" s="208"/>
      <c r="E6" s="208"/>
      <c r="F6" s="208"/>
      <c r="G6" s="208"/>
      <c r="H6" s="209">
        <f>SUM(D6:G6)</f>
        <v>0</v>
      </c>
      <c r="I6" s="181"/>
      <c r="J6" s="209">
        <f aca="true" t="shared" si="0" ref="J6:J13">$H6*I6</f>
        <v>0</v>
      </c>
      <c r="K6" s="181"/>
      <c r="L6" s="209">
        <f>SUM($H6*K6)*L$4</f>
        <v>0</v>
      </c>
      <c r="M6" s="181"/>
      <c r="N6" s="209">
        <f>SUM($H6*M6)*N$4</f>
        <v>0</v>
      </c>
    </row>
    <row r="7" spans="1:14" ht="12.75">
      <c r="A7" s="44" t="s">
        <v>8</v>
      </c>
      <c r="B7" s="126"/>
      <c r="C7" s="127"/>
      <c r="D7" s="208"/>
      <c r="E7" s="208"/>
      <c r="F7" s="208"/>
      <c r="G7" s="208"/>
      <c r="H7" s="209">
        <f aca="true" t="shared" si="1" ref="H7:H13">SUM(D7:G7)</f>
        <v>0</v>
      </c>
      <c r="I7" s="181"/>
      <c r="J7" s="209">
        <f t="shared" si="0"/>
        <v>0</v>
      </c>
      <c r="K7" s="181"/>
      <c r="L7" s="209">
        <f aca="true" t="shared" si="2" ref="L7:L13">SUM($H7*K7)*L$4</f>
        <v>0</v>
      </c>
      <c r="M7" s="181"/>
      <c r="N7" s="209">
        <f aca="true" t="shared" si="3" ref="N7:N13">SUM($H7*M7)*N$4</f>
        <v>0</v>
      </c>
    </row>
    <row r="8" spans="1:14" ht="12.75">
      <c r="A8" s="44" t="s">
        <v>9</v>
      </c>
      <c r="B8" s="126"/>
      <c r="C8" s="127"/>
      <c r="D8" s="208"/>
      <c r="E8" s="208"/>
      <c r="F8" s="208"/>
      <c r="G8" s="208"/>
      <c r="H8" s="209">
        <f t="shared" si="1"/>
        <v>0</v>
      </c>
      <c r="I8" s="181"/>
      <c r="J8" s="209">
        <f t="shared" si="0"/>
        <v>0</v>
      </c>
      <c r="K8" s="181"/>
      <c r="L8" s="209">
        <f t="shared" si="2"/>
        <v>0</v>
      </c>
      <c r="M8" s="181"/>
      <c r="N8" s="209">
        <f t="shared" si="3"/>
        <v>0</v>
      </c>
    </row>
    <row r="9" spans="1:14" ht="12.75">
      <c r="A9" s="49" t="s">
        <v>10</v>
      </c>
      <c r="B9" s="126"/>
      <c r="C9" s="127"/>
      <c r="D9" s="208"/>
      <c r="E9" s="208"/>
      <c r="F9" s="208"/>
      <c r="G9" s="208"/>
      <c r="H9" s="209">
        <f t="shared" si="1"/>
        <v>0</v>
      </c>
      <c r="I9" s="181"/>
      <c r="J9" s="209">
        <f t="shared" si="0"/>
        <v>0</v>
      </c>
      <c r="K9" s="181"/>
      <c r="L9" s="209">
        <f t="shared" si="2"/>
        <v>0</v>
      </c>
      <c r="M9" s="181"/>
      <c r="N9" s="209">
        <f t="shared" si="3"/>
        <v>0</v>
      </c>
    </row>
    <row r="10" spans="1:14" ht="12.75">
      <c r="A10" s="49" t="s">
        <v>24</v>
      </c>
      <c r="B10" s="126"/>
      <c r="C10" s="127"/>
      <c r="D10" s="208"/>
      <c r="E10" s="208"/>
      <c r="F10" s="208"/>
      <c r="G10" s="208"/>
      <c r="H10" s="209">
        <f t="shared" si="1"/>
        <v>0</v>
      </c>
      <c r="I10" s="181"/>
      <c r="J10" s="209">
        <f t="shared" si="0"/>
        <v>0</v>
      </c>
      <c r="K10" s="181"/>
      <c r="L10" s="209">
        <f t="shared" si="2"/>
        <v>0</v>
      </c>
      <c r="M10" s="181"/>
      <c r="N10" s="209">
        <f t="shared" si="3"/>
        <v>0</v>
      </c>
    </row>
    <row r="11" spans="1:14" ht="12.75">
      <c r="A11" s="49" t="s">
        <v>26</v>
      </c>
      <c r="B11" s="126"/>
      <c r="C11" s="127"/>
      <c r="D11" s="208"/>
      <c r="E11" s="208"/>
      <c r="F11" s="208"/>
      <c r="G11" s="208"/>
      <c r="H11" s="209">
        <f t="shared" si="1"/>
        <v>0</v>
      </c>
      <c r="I11" s="181"/>
      <c r="J11" s="209">
        <f t="shared" si="0"/>
        <v>0</v>
      </c>
      <c r="K11" s="181"/>
      <c r="L11" s="209">
        <f t="shared" si="2"/>
        <v>0</v>
      </c>
      <c r="M11" s="181"/>
      <c r="N11" s="209">
        <f t="shared" si="3"/>
        <v>0</v>
      </c>
    </row>
    <row r="12" spans="1:14" ht="12.75">
      <c r="A12" s="49" t="s">
        <v>34</v>
      </c>
      <c r="B12" s="126"/>
      <c r="C12" s="127"/>
      <c r="D12" s="208"/>
      <c r="E12" s="208"/>
      <c r="F12" s="208"/>
      <c r="G12" s="208"/>
      <c r="H12" s="209">
        <f t="shared" si="1"/>
        <v>0</v>
      </c>
      <c r="I12" s="181"/>
      <c r="J12" s="209">
        <f t="shared" si="0"/>
        <v>0</v>
      </c>
      <c r="K12" s="181"/>
      <c r="L12" s="209">
        <f t="shared" si="2"/>
        <v>0</v>
      </c>
      <c r="M12" s="181"/>
      <c r="N12" s="209">
        <f t="shared" si="3"/>
        <v>0</v>
      </c>
    </row>
    <row r="13" spans="1:14" ht="15">
      <c r="A13" s="49" t="s">
        <v>35</v>
      </c>
      <c r="B13" s="126"/>
      <c r="C13" s="127"/>
      <c r="D13" s="208"/>
      <c r="E13" s="208"/>
      <c r="F13" s="208"/>
      <c r="G13" s="208"/>
      <c r="H13" s="209">
        <f t="shared" si="1"/>
        <v>0</v>
      </c>
      <c r="I13" s="183"/>
      <c r="J13" s="210">
        <f t="shared" si="0"/>
        <v>0</v>
      </c>
      <c r="K13" s="183"/>
      <c r="L13" s="210">
        <f t="shared" si="2"/>
        <v>0</v>
      </c>
      <c r="M13" s="183"/>
      <c r="N13" s="210">
        <f t="shared" si="3"/>
        <v>0</v>
      </c>
    </row>
    <row r="14" spans="2:14" ht="12.75">
      <c r="B14" s="29" t="s">
        <v>297</v>
      </c>
      <c r="C14" s="118"/>
      <c r="D14" s="118"/>
      <c r="E14" s="118"/>
      <c r="F14" s="118"/>
      <c r="G14" s="118"/>
      <c r="H14" s="209"/>
      <c r="I14" s="269">
        <f aca="true" t="shared" si="4" ref="I14:N14">SUM(I6:I13)</f>
        <v>0</v>
      </c>
      <c r="J14" s="219">
        <f t="shared" si="4"/>
        <v>0</v>
      </c>
      <c r="K14" s="269">
        <f t="shared" si="4"/>
        <v>0</v>
      </c>
      <c r="L14" s="219">
        <f t="shared" si="4"/>
        <v>0</v>
      </c>
      <c r="M14" s="269">
        <f t="shared" si="4"/>
        <v>0</v>
      </c>
      <c r="N14" s="219">
        <f t="shared" si="4"/>
        <v>0</v>
      </c>
    </row>
    <row r="17" spans="1:14" ht="25.5">
      <c r="A17" s="43" t="s">
        <v>35</v>
      </c>
      <c r="B17" s="29" t="s">
        <v>179</v>
      </c>
      <c r="C17" s="116" t="s">
        <v>172</v>
      </c>
      <c r="D17" s="62" t="s">
        <v>261</v>
      </c>
      <c r="E17" s="62" t="s">
        <v>261</v>
      </c>
      <c r="F17" s="62" t="s">
        <v>261</v>
      </c>
      <c r="G17" s="117" t="s">
        <v>192</v>
      </c>
      <c r="H17" s="117" t="s">
        <v>183</v>
      </c>
      <c r="I17" s="62" t="s">
        <v>270</v>
      </c>
      <c r="J17" s="62" t="s">
        <v>276</v>
      </c>
      <c r="K17" s="62" t="s">
        <v>271</v>
      </c>
      <c r="L17" s="62" t="s">
        <v>277</v>
      </c>
      <c r="M17" s="62" t="s">
        <v>272</v>
      </c>
      <c r="N17" s="62" t="s">
        <v>274</v>
      </c>
    </row>
    <row r="18" spans="1:14" ht="12.75">
      <c r="A18" s="44" t="s">
        <v>33</v>
      </c>
      <c r="B18" s="126"/>
      <c r="C18" s="127"/>
      <c r="D18" s="208"/>
      <c r="E18" s="208"/>
      <c r="F18" s="208"/>
      <c r="G18" s="208"/>
      <c r="H18" s="209">
        <f>SUM(D18:G18)</f>
        <v>0</v>
      </c>
      <c r="I18" s="181"/>
      <c r="J18" s="209">
        <f aca="true" t="shared" si="5" ref="J18:J24">H18*I18</f>
        <v>0</v>
      </c>
      <c r="K18" s="181"/>
      <c r="L18" s="209">
        <f>SUM($H18*K18)*L$4</f>
        <v>0</v>
      </c>
      <c r="M18" s="181"/>
      <c r="N18" s="209">
        <f>SUM($H18*M18)*N$4</f>
        <v>0</v>
      </c>
    </row>
    <row r="19" spans="1:14" ht="12.75">
      <c r="A19" s="44" t="s">
        <v>8</v>
      </c>
      <c r="B19" s="126"/>
      <c r="C19" s="127"/>
      <c r="D19" s="208"/>
      <c r="E19" s="208"/>
      <c r="F19" s="208"/>
      <c r="G19" s="208"/>
      <c r="H19" s="209">
        <f aca="true" t="shared" si="6" ref="H19:H25">SUM(D19:G19)</f>
        <v>0</v>
      </c>
      <c r="I19" s="181"/>
      <c r="J19" s="209">
        <f t="shared" si="5"/>
        <v>0</v>
      </c>
      <c r="K19" s="181"/>
      <c r="L19" s="209">
        <f aca="true" t="shared" si="7" ref="L19:L25">SUM($H19*K19)*L$4</f>
        <v>0</v>
      </c>
      <c r="M19" s="181"/>
      <c r="N19" s="209">
        <f aca="true" t="shared" si="8" ref="N19:N25">SUM($H19*M19)*N$4</f>
        <v>0</v>
      </c>
    </row>
    <row r="20" spans="1:14" ht="12.75">
      <c r="A20" s="44" t="s">
        <v>9</v>
      </c>
      <c r="B20" s="126"/>
      <c r="C20" s="127"/>
      <c r="D20" s="208"/>
      <c r="E20" s="208"/>
      <c r="F20" s="208"/>
      <c r="G20" s="208"/>
      <c r="H20" s="209">
        <f t="shared" si="6"/>
        <v>0</v>
      </c>
      <c r="I20" s="181"/>
      <c r="J20" s="209">
        <f t="shared" si="5"/>
        <v>0</v>
      </c>
      <c r="K20" s="181"/>
      <c r="L20" s="209">
        <f t="shared" si="7"/>
        <v>0</v>
      </c>
      <c r="M20" s="181"/>
      <c r="N20" s="209">
        <f t="shared" si="8"/>
        <v>0</v>
      </c>
    </row>
    <row r="21" spans="1:14" ht="12.75">
      <c r="A21" s="49" t="s">
        <v>10</v>
      </c>
      <c r="B21" s="126"/>
      <c r="C21" s="127"/>
      <c r="D21" s="208"/>
      <c r="E21" s="208"/>
      <c r="F21" s="208"/>
      <c r="G21" s="208"/>
      <c r="H21" s="209">
        <f t="shared" si="6"/>
        <v>0</v>
      </c>
      <c r="I21" s="181"/>
      <c r="J21" s="209">
        <f t="shared" si="5"/>
        <v>0</v>
      </c>
      <c r="K21" s="181"/>
      <c r="L21" s="209">
        <f t="shared" si="7"/>
        <v>0</v>
      </c>
      <c r="M21" s="181"/>
      <c r="N21" s="209">
        <f t="shared" si="8"/>
        <v>0</v>
      </c>
    </row>
    <row r="22" spans="1:14" ht="12.75">
      <c r="A22" s="49" t="s">
        <v>24</v>
      </c>
      <c r="B22" s="126"/>
      <c r="C22" s="127"/>
      <c r="D22" s="208"/>
      <c r="E22" s="208"/>
      <c r="F22" s="208"/>
      <c r="G22" s="208"/>
      <c r="H22" s="209">
        <f t="shared" si="6"/>
        <v>0</v>
      </c>
      <c r="I22" s="181"/>
      <c r="J22" s="209">
        <f t="shared" si="5"/>
        <v>0</v>
      </c>
      <c r="K22" s="181"/>
      <c r="L22" s="209">
        <f t="shared" si="7"/>
        <v>0</v>
      </c>
      <c r="M22" s="181"/>
      <c r="N22" s="209">
        <f t="shared" si="8"/>
        <v>0</v>
      </c>
    </row>
    <row r="23" spans="1:14" ht="12.75">
      <c r="A23" s="49" t="s">
        <v>26</v>
      </c>
      <c r="B23" s="126"/>
      <c r="C23" s="127"/>
      <c r="D23" s="208"/>
      <c r="E23" s="208"/>
      <c r="F23" s="208"/>
      <c r="G23" s="208"/>
      <c r="H23" s="209">
        <f t="shared" si="6"/>
        <v>0</v>
      </c>
      <c r="I23" s="181"/>
      <c r="J23" s="209">
        <f t="shared" si="5"/>
        <v>0</v>
      </c>
      <c r="K23" s="181"/>
      <c r="L23" s="209">
        <f t="shared" si="7"/>
        <v>0</v>
      </c>
      <c r="M23" s="181"/>
      <c r="N23" s="209">
        <f t="shared" si="8"/>
        <v>0</v>
      </c>
    </row>
    <row r="24" spans="1:14" ht="12.75">
      <c r="A24" s="49" t="s">
        <v>34</v>
      </c>
      <c r="B24" s="126"/>
      <c r="C24" s="127"/>
      <c r="D24" s="208"/>
      <c r="E24" s="208"/>
      <c r="F24" s="208"/>
      <c r="G24" s="208"/>
      <c r="H24" s="209">
        <f t="shared" si="6"/>
        <v>0</v>
      </c>
      <c r="I24" s="181"/>
      <c r="J24" s="209">
        <f t="shared" si="5"/>
        <v>0</v>
      </c>
      <c r="K24" s="181"/>
      <c r="L24" s="209">
        <f t="shared" si="7"/>
        <v>0</v>
      </c>
      <c r="M24" s="181"/>
      <c r="N24" s="209">
        <f t="shared" si="8"/>
        <v>0</v>
      </c>
    </row>
    <row r="25" spans="1:14" ht="15">
      <c r="A25" s="49" t="s">
        <v>35</v>
      </c>
      <c r="B25" s="126"/>
      <c r="C25" s="127"/>
      <c r="D25" s="208"/>
      <c r="E25" s="208"/>
      <c r="F25" s="208"/>
      <c r="G25" s="208"/>
      <c r="H25" s="209">
        <f t="shared" si="6"/>
        <v>0</v>
      </c>
      <c r="I25" s="183"/>
      <c r="J25" s="210">
        <f>H25*I25</f>
        <v>0</v>
      </c>
      <c r="K25" s="183"/>
      <c r="L25" s="210">
        <f t="shared" si="7"/>
        <v>0</v>
      </c>
      <c r="M25" s="183"/>
      <c r="N25" s="210">
        <f t="shared" si="8"/>
        <v>0</v>
      </c>
    </row>
    <row r="26" spans="2:14" ht="12.75">
      <c r="B26" s="29" t="s">
        <v>298</v>
      </c>
      <c r="C26" s="118"/>
      <c r="D26" s="118"/>
      <c r="E26" s="118"/>
      <c r="F26" s="118"/>
      <c r="G26" s="118"/>
      <c r="H26" s="209"/>
      <c r="I26" s="269">
        <f aca="true" t="shared" si="9" ref="I26:N26">SUM(I18:I25)</f>
        <v>0</v>
      </c>
      <c r="J26" s="219">
        <f t="shared" si="9"/>
        <v>0</v>
      </c>
      <c r="K26" s="269">
        <f t="shared" si="9"/>
        <v>0</v>
      </c>
      <c r="L26" s="219">
        <f t="shared" si="9"/>
        <v>0</v>
      </c>
      <c r="M26" s="269">
        <f t="shared" si="9"/>
        <v>0</v>
      </c>
      <c r="N26" s="219">
        <f t="shared" si="9"/>
        <v>0</v>
      </c>
    </row>
    <row r="30" spans="1:13" ht="12.75">
      <c r="A30" s="29" t="s">
        <v>259</v>
      </c>
      <c r="C30" s="35"/>
      <c r="D30" s="35"/>
      <c r="E30" s="35"/>
      <c r="F30" s="35"/>
      <c r="G30" s="35"/>
      <c r="H30" s="35"/>
      <c r="I30" s="35"/>
      <c r="J30" s="76"/>
      <c r="K30" s="76"/>
      <c r="L30" s="76"/>
      <c r="M30" s="76"/>
    </row>
    <row r="31" spans="2:13" ht="12.75">
      <c r="B31" s="128" t="s">
        <v>378</v>
      </c>
      <c r="C31" s="35"/>
      <c r="D31" s="35"/>
      <c r="E31" s="35"/>
      <c r="F31" s="35"/>
      <c r="G31" s="35"/>
      <c r="H31" s="35"/>
      <c r="I31" s="35"/>
      <c r="J31" s="76"/>
      <c r="K31" s="76"/>
      <c r="L31" s="76"/>
      <c r="M31" s="76"/>
    </row>
    <row r="32" spans="1:13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129" t="s">
        <v>9</v>
      </c>
      <c r="B33" s="76" t="s">
        <v>296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95"/>
      <c r="B34" s="147" t="s">
        <v>210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95"/>
      <c r="B35" s="147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129" t="s">
        <v>10</v>
      </c>
      <c r="B36" s="76" t="s">
        <v>263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76"/>
      <c r="B37" s="147" t="s">
        <v>262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</sheetData>
  <sheetProtection/>
  <printOptions/>
  <pageMargins left="0.7" right="0.7" top="0.75" bottom="0.75" header="0.3" footer="0.3"/>
  <pageSetup horizontalDpi="300" verticalDpi="3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9" sqref="A19"/>
    </sheetView>
  </sheetViews>
  <sheetFormatPr defaultColWidth="20.8515625" defaultRowHeight="12.75"/>
  <cols>
    <col min="1" max="1" width="3.7109375" style="76" customWidth="1"/>
    <col min="2" max="2" width="56.140625" style="76" customWidth="1"/>
    <col min="3" max="3" width="9.421875" style="76" customWidth="1"/>
    <col min="4" max="4" width="9.28125" style="76" customWidth="1"/>
    <col min="5" max="5" width="10.57421875" style="76" customWidth="1"/>
    <col min="6" max="6" width="9.7109375" style="76" customWidth="1"/>
    <col min="7" max="10" width="9.00390625" style="76" customWidth="1"/>
    <col min="11" max="11" width="12.8515625" style="76" customWidth="1"/>
    <col min="12" max="12" width="10.00390625" style="76" customWidth="1"/>
    <col min="13" max="13" width="12.57421875" style="76" customWidth="1"/>
    <col min="14" max="14" width="10.57421875" style="76" customWidth="1"/>
    <col min="15" max="15" width="12.00390625" style="76" customWidth="1"/>
    <col min="16" max="16384" width="20.8515625" style="76" customWidth="1"/>
  </cols>
  <sheetData>
    <row r="1" spans="1:15" ht="12.75">
      <c r="A1" s="111" t="s">
        <v>280</v>
      </c>
      <c r="B1" s="133"/>
      <c r="C1" s="112"/>
      <c r="D1" s="113"/>
      <c r="E1" s="113"/>
      <c r="F1" s="113"/>
      <c r="G1" s="113"/>
      <c r="H1" s="113"/>
      <c r="I1" s="113"/>
      <c r="J1" s="113"/>
      <c r="K1" s="114"/>
      <c r="L1" s="114"/>
      <c r="M1" s="114"/>
      <c r="N1" s="114"/>
      <c r="O1" s="133"/>
    </row>
    <row r="2" spans="1:14" ht="12.75">
      <c r="A2" s="130"/>
      <c r="C2" s="131"/>
      <c r="D2" s="132"/>
      <c r="E2" s="132"/>
      <c r="F2" s="132"/>
      <c r="G2" s="132"/>
      <c r="H2" s="132"/>
      <c r="I2" s="132"/>
      <c r="J2" s="132"/>
      <c r="K2" s="114"/>
      <c r="L2" s="114"/>
      <c r="M2" s="114"/>
      <c r="N2" s="139"/>
    </row>
    <row r="3" spans="1:15" ht="15" customHeight="1">
      <c r="A3" s="111" t="s">
        <v>281</v>
      </c>
      <c r="K3" s="65"/>
      <c r="L3" s="65"/>
      <c r="M3" s="65"/>
      <c r="N3" s="65"/>
      <c r="O3" s="65"/>
    </row>
    <row r="4" spans="1:17" ht="15" customHeight="1">
      <c r="A4" s="111"/>
      <c r="B4" t="s">
        <v>305</v>
      </c>
      <c r="C4"/>
      <c r="D4"/>
      <c r="E4"/>
      <c r="F4"/>
      <c r="G4"/>
      <c r="H4"/>
      <c r="I4"/>
      <c r="J4"/>
      <c r="K4" s="35"/>
      <c r="L4" s="35"/>
      <c r="M4" s="33">
        <f>'Non-Clin Personnel Exp'!I2</f>
        <v>1.02</v>
      </c>
      <c r="O4" s="64">
        <f>'Non-Clin Personnel Exp'!J2*M4</f>
        <v>1.0404</v>
      </c>
      <c r="P4" s="41"/>
      <c r="Q4" s="123"/>
    </row>
    <row r="5" spans="1:15" ht="25.5">
      <c r="A5" s="115"/>
      <c r="B5" s="29" t="s">
        <v>289</v>
      </c>
      <c r="C5" s="62" t="s">
        <v>282</v>
      </c>
      <c r="D5" s="116" t="s">
        <v>283</v>
      </c>
      <c r="E5" s="116" t="s">
        <v>284</v>
      </c>
      <c r="F5" s="116" t="s">
        <v>285</v>
      </c>
      <c r="G5" s="62" t="s">
        <v>286</v>
      </c>
      <c r="H5" s="62" t="s">
        <v>287</v>
      </c>
      <c r="I5" s="62" t="s">
        <v>197</v>
      </c>
      <c r="J5" s="62" t="s">
        <v>270</v>
      </c>
      <c r="K5" s="62" t="s">
        <v>276</v>
      </c>
      <c r="L5" s="62" t="s">
        <v>271</v>
      </c>
      <c r="M5" s="62" t="s">
        <v>277</v>
      </c>
      <c r="N5" s="62" t="s">
        <v>272</v>
      </c>
      <c r="O5" s="62" t="s">
        <v>278</v>
      </c>
    </row>
    <row r="6" spans="1:15" ht="12.75">
      <c r="A6" s="44" t="s">
        <v>33</v>
      </c>
      <c r="B6" s="124"/>
      <c r="C6" s="127"/>
      <c r="D6" s="146"/>
      <c r="E6" s="206"/>
      <c r="F6" s="206"/>
      <c r="G6" s="206"/>
      <c r="H6" s="206"/>
      <c r="I6" s="206"/>
      <c r="J6" s="146"/>
      <c r="K6" s="203">
        <f>SUM(($C6*$D6)+($E6+$F6+$G6+$H6+$I6))*J6</f>
        <v>0</v>
      </c>
      <c r="L6" s="146"/>
      <c r="M6" s="203">
        <f>SUM(($C6*$D6)+($E6+$F6+$G6+$H6+$I6))*L6*M$4</f>
        <v>0</v>
      </c>
      <c r="N6" s="146"/>
      <c r="O6" s="203">
        <f>SUM(($C6*$D6)+($E6+$F6+$G6+$H6+$I6))*N6*O$4</f>
        <v>0</v>
      </c>
    </row>
    <row r="7" spans="1:15" ht="12.75">
      <c r="A7" s="44" t="s">
        <v>8</v>
      </c>
      <c r="B7" s="124"/>
      <c r="C7" s="127"/>
      <c r="D7" s="146"/>
      <c r="E7" s="206"/>
      <c r="F7" s="206"/>
      <c r="G7" s="207"/>
      <c r="H7" s="207"/>
      <c r="I7" s="207"/>
      <c r="J7" s="146"/>
      <c r="K7" s="203">
        <f aca="true" t="shared" si="0" ref="K7:K13">SUM(($C7*$D7)+($E7+$F7+$G7+$H7+$I7))*J7</f>
        <v>0</v>
      </c>
      <c r="L7" s="146"/>
      <c r="M7" s="203">
        <f aca="true" t="shared" si="1" ref="M7:M13">SUM(($C7*$D7)+($E7+$F7+$G7+$H7+$I7))*L7*M$4</f>
        <v>0</v>
      </c>
      <c r="N7" s="146"/>
      <c r="O7" s="203">
        <f aca="true" t="shared" si="2" ref="O7:O13">SUM(($C7*$D7)+($E7+$F7+$G7+$H7+$I7))*N7*O$4</f>
        <v>0</v>
      </c>
    </row>
    <row r="8" spans="1:15" ht="12.75">
      <c r="A8" s="44" t="s">
        <v>9</v>
      </c>
      <c r="B8" s="124"/>
      <c r="C8" s="127"/>
      <c r="D8" s="146"/>
      <c r="E8" s="206"/>
      <c r="F8" s="206"/>
      <c r="G8" s="207"/>
      <c r="H8" s="207"/>
      <c r="I8" s="207"/>
      <c r="J8" s="146"/>
      <c r="K8" s="203">
        <f t="shared" si="0"/>
        <v>0</v>
      </c>
      <c r="L8" s="146"/>
      <c r="M8" s="203">
        <f t="shared" si="1"/>
        <v>0</v>
      </c>
      <c r="N8" s="146"/>
      <c r="O8" s="203">
        <f t="shared" si="2"/>
        <v>0</v>
      </c>
    </row>
    <row r="9" spans="1:15" ht="12.75">
      <c r="A9" s="49" t="s">
        <v>10</v>
      </c>
      <c r="B9" s="124"/>
      <c r="C9" s="127"/>
      <c r="D9" s="146"/>
      <c r="E9" s="206"/>
      <c r="F9" s="206"/>
      <c r="G9" s="207"/>
      <c r="H9" s="207"/>
      <c r="I9" s="207"/>
      <c r="J9" s="146"/>
      <c r="K9" s="203">
        <f t="shared" si="0"/>
        <v>0</v>
      </c>
      <c r="L9" s="146"/>
      <c r="M9" s="203">
        <f t="shared" si="1"/>
        <v>0</v>
      </c>
      <c r="N9" s="146"/>
      <c r="O9" s="203">
        <f t="shared" si="2"/>
        <v>0</v>
      </c>
    </row>
    <row r="10" spans="1:15" ht="12.75">
      <c r="A10" s="49" t="s">
        <v>24</v>
      </c>
      <c r="B10" s="124"/>
      <c r="C10" s="127"/>
      <c r="D10" s="146"/>
      <c r="E10" s="206"/>
      <c r="F10" s="206"/>
      <c r="G10" s="207"/>
      <c r="H10" s="207"/>
      <c r="I10" s="207"/>
      <c r="J10" s="146"/>
      <c r="K10" s="203">
        <f t="shared" si="0"/>
        <v>0</v>
      </c>
      <c r="L10" s="146"/>
      <c r="M10" s="203">
        <f t="shared" si="1"/>
        <v>0</v>
      </c>
      <c r="N10" s="146"/>
      <c r="O10" s="203">
        <f t="shared" si="2"/>
        <v>0</v>
      </c>
    </row>
    <row r="11" spans="1:15" ht="12.75">
      <c r="A11" s="49" t="s">
        <v>26</v>
      </c>
      <c r="B11" s="124"/>
      <c r="C11" s="127"/>
      <c r="D11" s="146"/>
      <c r="E11" s="206"/>
      <c r="F11" s="206"/>
      <c r="G11" s="207"/>
      <c r="H11" s="207"/>
      <c r="I11" s="207"/>
      <c r="J11" s="146"/>
      <c r="K11" s="203">
        <f t="shared" si="0"/>
        <v>0</v>
      </c>
      <c r="L11" s="146"/>
      <c r="M11" s="203">
        <f t="shared" si="1"/>
        <v>0</v>
      </c>
      <c r="N11" s="146"/>
      <c r="O11" s="203">
        <f t="shared" si="2"/>
        <v>0</v>
      </c>
    </row>
    <row r="12" spans="1:15" ht="12.75">
      <c r="A12" s="49" t="s">
        <v>34</v>
      </c>
      <c r="B12" s="124"/>
      <c r="C12" s="127"/>
      <c r="D12" s="146"/>
      <c r="E12" s="206"/>
      <c r="F12" s="206"/>
      <c r="G12" s="207"/>
      <c r="H12" s="207"/>
      <c r="I12" s="207"/>
      <c r="J12" s="146"/>
      <c r="K12" s="203">
        <f t="shared" si="0"/>
        <v>0</v>
      </c>
      <c r="L12" s="146"/>
      <c r="M12" s="203">
        <f t="shared" si="1"/>
        <v>0</v>
      </c>
      <c r="N12" s="146"/>
      <c r="O12" s="203">
        <f t="shared" si="2"/>
        <v>0</v>
      </c>
    </row>
    <row r="13" spans="1:15" ht="15">
      <c r="A13" s="49" t="s">
        <v>35</v>
      </c>
      <c r="B13" s="124"/>
      <c r="C13" s="127"/>
      <c r="D13" s="191"/>
      <c r="E13" s="206"/>
      <c r="F13" s="206"/>
      <c r="G13" s="207"/>
      <c r="H13" s="207"/>
      <c r="I13" s="207"/>
      <c r="J13" s="146"/>
      <c r="K13" s="204">
        <f t="shared" si="0"/>
        <v>0</v>
      </c>
      <c r="L13" s="191"/>
      <c r="M13" s="204">
        <f t="shared" si="1"/>
        <v>0</v>
      </c>
      <c r="N13" s="146"/>
      <c r="O13" s="203">
        <f t="shared" si="2"/>
        <v>0</v>
      </c>
    </row>
    <row r="14" spans="1:15" ht="12.75">
      <c r="A14" s="29"/>
      <c r="B14" s="103" t="s">
        <v>291</v>
      </c>
      <c r="D14" s="109"/>
      <c r="E14" s="105"/>
      <c r="F14" s="105"/>
      <c r="G14" s="145"/>
      <c r="H14" s="145"/>
      <c r="I14" s="145"/>
      <c r="J14" s="145"/>
      <c r="K14" s="205">
        <f>SUM(K6:K13)</f>
        <v>0</v>
      </c>
      <c r="L14" s="145">
        <f>SUM(L6:L13)</f>
        <v>0</v>
      </c>
      <c r="M14" s="205">
        <f>SUM(M6:M13)</f>
        <v>0</v>
      </c>
      <c r="N14" s="145">
        <f>SUM(N6:N13)</f>
        <v>0</v>
      </c>
      <c r="O14" s="205">
        <f>SUM(O6:O13)</f>
        <v>0</v>
      </c>
    </row>
    <row r="15" spans="1:14" ht="12.75">
      <c r="A15" s="29"/>
      <c r="B15" s="103"/>
      <c r="D15" s="109"/>
      <c r="E15" s="105"/>
      <c r="F15" s="105"/>
      <c r="G15" s="105"/>
      <c r="H15" s="105"/>
      <c r="I15" s="105"/>
      <c r="J15" s="105"/>
      <c r="K15" s="75"/>
      <c r="L15" s="75"/>
      <c r="M15" s="75"/>
      <c r="N15" s="140"/>
    </row>
    <row r="16" spans="2:15" s="184" customFormat="1" ht="12.75">
      <c r="B16" s="185"/>
      <c r="C16" s="186"/>
      <c r="D16" s="187"/>
      <c r="E16" s="187"/>
      <c r="F16" s="188"/>
      <c r="G16" s="188"/>
      <c r="H16" s="188"/>
      <c r="I16" s="188"/>
      <c r="J16" s="188"/>
      <c r="K16" s="189"/>
      <c r="L16" s="189"/>
      <c r="M16" s="189"/>
      <c r="N16" s="189"/>
      <c r="O16" s="189"/>
    </row>
    <row r="17" s="190" customFormat="1" ht="12.75"/>
    <row r="19" spans="1:10" ht="12.75">
      <c r="A19" s="29" t="s">
        <v>288</v>
      </c>
      <c r="B19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/>
      <c r="B20" s="128" t="s">
        <v>378</v>
      </c>
      <c r="C20" s="35"/>
      <c r="D20" s="35"/>
      <c r="E20" s="35"/>
      <c r="F20" s="35"/>
      <c r="G20" s="35"/>
      <c r="H20" s="35"/>
      <c r="I20" s="35"/>
      <c r="J20" s="35"/>
    </row>
    <row r="22" spans="1:2" ht="12.75">
      <c r="A22" s="129" t="s">
        <v>36</v>
      </c>
      <c r="B22" s="76" t="s">
        <v>290</v>
      </c>
    </row>
    <row r="23" s="95" customFormat="1" ht="12.75">
      <c r="B23" s="192" t="s">
        <v>210</v>
      </c>
    </row>
    <row r="24" s="95" customFormat="1" ht="12.75">
      <c r="B24" s="192"/>
    </row>
    <row r="25" spans="1:2" ht="12.75">
      <c r="A25" s="129"/>
      <c r="B25" s="133"/>
    </row>
    <row r="26" ht="12.75">
      <c r="B26" s="147"/>
    </row>
    <row r="27" spans="1:14" ht="12.75">
      <c r="A27" s="91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41"/>
    </row>
    <row r="28" spans="1:14" ht="12.75">
      <c r="A28" s="44"/>
      <c r="B28" s="77"/>
      <c r="C28" s="81"/>
      <c r="D28" s="82"/>
      <c r="E28" s="82"/>
      <c r="F28" s="82"/>
      <c r="G28" s="82"/>
      <c r="H28" s="82"/>
      <c r="I28" s="82"/>
      <c r="J28" s="82"/>
      <c r="K28" s="101"/>
      <c r="L28" s="101"/>
      <c r="M28" s="101"/>
      <c r="N28" s="142"/>
    </row>
    <row r="29" spans="1:14" ht="12.75">
      <c r="A29" s="44"/>
      <c r="B29" s="77"/>
      <c r="C29" s="81"/>
      <c r="D29" s="82"/>
      <c r="E29" s="82"/>
      <c r="F29" s="82"/>
      <c r="G29" s="82"/>
      <c r="H29" s="82"/>
      <c r="I29" s="82"/>
      <c r="J29" s="82"/>
      <c r="K29" s="101"/>
      <c r="L29" s="101"/>
      <c r="M29" s="101"/>
      <c r="N29" s="142"/>
    </row>
    <row r="30" spans="1:14" ht="12.75">
      <c r="A30" s="44"/>
      <c r="B30" s="77"/>
      <c r="C30" s="81"/>
      <c r="D30" s="82"/>
      <c r="E30" s="82"/>
      <c r="F30" s="82"/>
      <c r="G30" s="82"/>
      <c r="H30" s="82"/>
      <c r="I30" s="82"/>
      <c r="J30" s="82"/>
      <c r="K30" s="101"/>
      <c r="L30" s="101"/>
      <c r="M30" s="101"/>
      <c r="N30" s="142"/>
    </row>
    <row r="31" spans="1:14" ht="12.75">
      <c r="A31" s="49"/>
      <c r="B31" s="77"/>
      <c r="C31" s="100"/>
      <c r="D31" s="100"/>
      <c r="E31" s="100"/>
      <c r="F31" s="100"/>
      <c r="G31" s="100"/>
      <c r="H31" s="100"/>
      <c r="I31" s="100"/>
      <c r="J31" s="100"/>
      <c r="K31" s="101"/>
      <c r="L31" s="101"/>
      <c r="M31" s="101"/>
      <c r="N31" s="142"/>
    </row>
    <row r="32" spans="1:14" ht="12.75">
      <c r="A32" s="49"/>
      <c r="B32" s="77"/>
      <c r="C32" s="81"/>
      <c r="D32" s="82"/>
      <c r="E32" s="82"/>
      <c r="F32" s="82"/>
      <c r="G32" s="82"/>
      <c r="H32" s="82"/>
      <c r="I32" s="82"/>
      <c r="J32" s="82"/>
      <c r="K32" s="101"/>
      <c r="L32" s="101"/>
      <c r="M32" s="101"/>
      <c r="N32" s="142"/>
    </row>
    <row r="33" spans="1:14" ht="12.75">
      <c r="A33" s="49"/>
      <c r="B33" s="77"/>
      <c r="C33" s="81"/>
      <c r="D33" s="82"/>
      <c r="E33" s="82"/>
      <c r="F33" s="82"/>
      <c r="G33" s="82"/>
      <c r="H33" s="82"/>
      <c r="I33" s="82"/>
      <c r="J33" s="82"/>
      <c r="K33" s="101"/>
      <c r="L33" s="101"/>
      <c r="M33" s="101"/>
      <c r="N33" s="142"/>
    </row>
    <row r="34" spans="1:14" ht="12.75">
      <c r="A34" s="49"/>
      <c r="B34" s="77"/>
      <c r="C34" s="81"/>
      <c r="D34" s="82"/>
      <c r="E34" s="82"/>
      <c r="F34" s="82"/>
      <c r="G34" s="82"/>
      <c r="H34" s="82"/>
      <c r="I34" s="82"/>
      <c r="J34" s="82"/>
      <c r="K34" s="101"/>
      <c r="L34" s="101"/>
      <c r="M34" s="101"/>
      <c r="N34" s="142"/>
    </row>
    <row r="35" spans="1:14" ht="12.75">
      <c r="A35" s="49"/>
      <c r="B35" s="77"/>
      <c r="C35" s="81"/>
      <c r="D35" s="82"/>
      <c r="E35" s="82"/>
      <c r="F35" s="82"/>
      <c r="G35" s="82"/>
      <c r="H35" s="82"/>
      <c r="I35" s="82"/>
      <c r="J35" s="82"/>
      <c r="K35" s="102"/>
      <c r="L35" s="102"/>
      <c r="M35" s="102"/>
      <c r="N35" s="143"/>
    </row>
    <row r="36" spans="2:14" s="29" customFormat="1" ht="12.75"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44"/>
    </row>
    <row r="37" spans="2:14" ht="12.75">
      <c r="B37" s="90"/>
      <c r="C37" s="86"/>
      <c r="D37" s="85"/>
      <c r="E37" s="85"/>
      <c r="F37" s="85"/>
      <c r="G37" s="85"/>
      <c r="H37" s="85"/>
      <c r="I37" s="85"/>
      <c r="J37" s="85"/>
      <c r="K37" s="85"/>
      <c r="L37" s="85"/>
      <c r="M37" s="75"/>
      <c r="N37" s="140"/>
    </row>
  </sheetData>
  <sheetProtection/>
  <printOptions/>
  <pageMargins left="0.75" right="0.75" top="1" bottom="1" header="0.5" footer="0.5"/>
  <pageSetup horizontalDpi="300" verticalDpi="300" orientation="landscape" scale="63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82">
      <selection activeCell="B101" sqref="B101"/>
    </sheetView>
  </sheetViews>
  <sheetFormatPr defaultColWidth="9.140625" defaultRowHeight="12.75"/>
  <cols>
    <col min="1" max="1" width="3.28125" style="0" customWidth="1"/>
    <col min="2" max="2" width="29.28125" style="0" customWidth="1"/>
    <col min="3" max="3" width="11.7109375" style="0" customWidth="1"/>
    <col min="4" max="4" width="16.57421875" style="0" customWidth="1"/>
    <col min="5" max="5" width="15.57421875" style="0" customWidth="1"/>
    <col min="6" max="6" width="13.57421875" style="0" bestFit="1" customWidth="1"/>
    <col min="7" max="7" width="16.57421875" style="0" bestFit="1" customWidth="1"/>
    <col min="8" max="8" width="13.57421875" style="0" bestFit="1" customWidth="1"/>
    <col min="9" max="9" width="15.00390625" style="0" bestFit="1" customWidth="1"/>
    <col min="10" max="10" width="13.57421875" style="0" bestFit="1" customWidth="1"/>
    <col min="11" max="11" width="15.00390625" style="0" bestFit="1" customWidth="1"/>
    <col min="12" max="12" width="10.7109375" style="0" customWidth="1"/>
  </cols>
  <sheetData>
    <row r="1" ht="12.75">
      <c r="A1" s="29" t="s">
        <v>368</v>
      </c>
    </row>
    <row r="2" ht="12.75">
      <c r="A2" s="29"/>
    </row>
    <row r="3" ht="12.75">
      <c r="A3" s="29" t="s">
        <v>369</v>
      </c>
    </row>
    <row r="4" spans="1:11" ht="12.75">
      <c r="A4" t="s">
        <v>143</v>
      </c>
      <c r="F4" s="35"/>
      <c r="H4" s="35"/>
      <c r="I4" s="33">
        <f>'Telehealth Clinical Rev Detail'!$H$2</f>
        <v>1.02</v>
      </c>
      <c r="J4" s="39"/>
      <c r="K4" s="64">
        <f>'Telehealth Clinical Rev Detail'!$J$2</f>
        <v>1.0404</v>
      </c>
    </row>
    <row r="5" spans="6:10" ht="12.75">
      <c r="F5" s="35"/>
      <c r="H5" s="35"/>
      <c r="J5" s="35"/>
    </row>
    <row r="6" spans="1:11" ht="12.75">
      <c r="A6" s="29"/>
      <c r="B6" s="29"/>
      <c r="C6" s="29"/>
      <c r="D6" s="29"/>
      <c r="E6" s="29"/>
      <c r="F6" s="36" t="s">
        <v>56</v>
      </c>
      <c r="G6" s="31" t="s">
        <v>56</v>
      </c>
      <c r="H6" s="36" t="s">
        <v>57</v>
      </c>
      <c r="I6" s="31" t="s">
        <v>57</v>
      </c>
      <c r="J6" s="36" t="s">
        <v>58</v>
      </c>
      <c r="K6" s="31" t="s">
        <v>58</v>
      </c>
    </row>
    <row r="7" spans="2:11" ht="38.25">
      <c r="B7" s="29" t="s">
        <v>50</v>
      </c>
      <c r="C7" s="29" t="s">
        <v>46</v>
      </c>
      <c r="D7" s="238" t="s">
        <v>321</v>
      </c>
      <c r="E7" s="238" t="s">
        <v>322</v>
      </c>
      <c r="F7" s="37" t="s">
        <v>48</v>
      </c>
      <c r="G7" s="29" t="s">
        <v>49</v>
      </c>
      <c r="H7" s="37" t="s">
        <v>48</v>
      </c>
      <c r="I7" s="29" t="s">
        <v>49</v>
      </c>
      <c r="J7" s="37" t="s">
        <v>48</v>
      </c>
      <c r="K7" s="29" t="s">
        <v>49</v>
      </c>
    </row>
    <row r="8" spans="2:11" ht="12.75">
      <c r="B8" t="s">
        <v>43</v>
      </c>
      <c r="D8" s="1"/>
      <c r="E8" s="1"/>
      <c r="F8" s="35"/>
      <c r="G8" s="1"/>
      <c r="H8" s="35"/>
      <c r="I8" s="1"/>
      <c r="J8" s="1"/>
      <c r="K8" s="1"/>
    </row>
    <row r="9" spans="1:11" ht="12.75">
      <c r="A9" s="44" t="s">
        <v>33</v>
      </c>
      <c r="B9" s="41"/>
      <c r="C9" s="45"/>
      <c r="D9" s="46"/>
      <c r="E9" s="46"/>
      <c r="F9" s="47"/>
      <c r="G9" s="195">
        <f>($D9+$E9)*F9</f>
        <v>0</v>
      </c>
      <c r="H9" s="263"/>
      <c r="I9" s="195">
        <f>($D9+$E9)*H9*I$4</f>
        <v>0</v>
      </c>
      <c r="J9" s="263"/>
      <c r="K9" s="195">
        <f>($D9+$E9)*J9*K$4</f>
        <v>0</v>
      </c>
    </row>
    <row r="10" spans="1:11" ht="12.75">
      <c r="A10" s="44" t="s">
        <v>8</v>
      </c>
      <c r="B10" s="41"/>
      <c r="C10" s="45"/>
      <c r="D10" s="46"/>
      <c r="E10" s="46"/>
      <c r="F10" s="47"/>
      <c r="G10" s="195">
        <f>($D10+$E10)*F10</f>
        <v>0</v>
      </c>
      <c r="H10" s="263"/>
      <c r="I10" s="195">
        <f>($D10+$E10)*H10*I$4</f>
        <v>0</v>
      </c>
      <c r="J10" s="263"/>
      <c r="K10" s="195">
        <f>($D10+$E10)*J10*K$4</f>
        <v>0</v>
      </c>
    </row>
    <row r="11" spans="1:11" ht="12.75">
      <c r="A11" s="44" t="s">
        <v>9</v>
      </c>
      <c r="B11" s="41"/>
      <c r="C11" s="45"/>
      <c r="D11" s="46"/>
      <c r="E11" s="46"/>
      <c r="F11" s="47"/>
      <c r="G11" s="195">
        <f>($D11+$E11)*F11</f>
        <v>0</v>
      </c>
      <c r="H11" s="263"/>
      <c r="I11" s="195">
        <f>($D11+$E11)*H11*I$4</f>
        <v>0</v>
      </c>
      <c r="J11" s="263"/>
      <c r="K11" s="195">
        <f>($D11+$E11)*J11*K$4</f>
        <v>0</v>
      </c>
    </row>
    <row r="12" spans="1:11" ht="12.75">
      <c r="A12" t="s">
        <v>51</v>
      </c>
      <c r="D12" s="1"/>
      <c r="E12" s="1"/>
      <c r="F12" s="35">
        <f aca="true" t="shared" si="0" ref="F12:K12">SUM(F9:F11)</f>
        <v>0</v>
      </c>
      <c r="G12" s="195">
        <f t="shared" si="0"/>
        <v>0</v>
      </c>
      <c r="H12" s="257">
        <f t="shared" si="0"/>
        <v>0</v>
      </c>
      <c r="I12" s="195">
        <f t="shared" si="0"/>
        <v>0</v>
      </c>
      <c r="J12" s="257">
        <f t="shared" si="0"/>
        <v>0</v>
      </c>
      <c r="K12" s="195">
        <f t="shared" si="0"/>
        <v>0</v>
      </c>
    </row>
    <row r="13" spans="4:11" ht="12.75">
      <c r="D13" s="1"/>
      <c r="E13" s="1"/>
      <c r="F13" s="35"/>
      <c r="G13" s="195"/>
      <c r="H13" s="257"/>
      <c r="I13" s="195"/>
      <c r="J13" s="257"/>
      <c r="K13" s="195"/>
    </row>
    <row r="14" spans="2:11" ht="12.75">
      <c r="B14" t="s">
        <v>44</v>
      </c>
      <c r="D14" s="1"/>
      <c r="E14" s="1"/>
      <c r="F14" s="35"/>
      <c r="G14" s="195"/>
      <c r="H14" s="265"/>
      <c r="I14" s="266"/>
      <c r="J14" s="265"/>
      <c r="K14" s="195"/>
    </row>
    <row r="15" spans="1:11" ht="12.75">
      <c r="A15" s="44" t="s">
        <v>33</v>
      </c>
      <c r="B15" s="41"/>
      <c r="C15" s="45"/>
      <c r="D15" s="46"/>
      <c r="E15" s="46"/>
      <c r="F15" s="47"/>
      <c r="G15" s="195">
        <f>($D15+$E15)*F15</f>
        <v>0</v>
      </c>
      <c r="H15" s="263"/>
      <c r="I15" s="195">
        <f>($D15+$E15)*H15*I$4</f>
        <v>0</v>
      </c>
      <c r="J15" s="263"/>
      <c r="K15" s="195">
        <f>($D15+$E15)*J15*K$4</f>
        <v>0</v>
      </c>
    </row>
    <row r="16" spans="1:11" ht="12.75">
      <c r="A16" s="44" t="s">
        <v>8</v>
      </c>
      <c r="B16" s="41"/>
      <c r="C16" s="45"/>
      <c r="D16" s="46"/>
      <c r="E16" s="46"/>
      <c r="F16" s="47"/>
      <c r="G16" s="195">
        <f>($D16+$E16)*F16</f>
        <v>0</v>
      </c>
      <c r="H16" s="263"/>
      <c r="I16" s="195">
        <f>($D16+$E16)*H16*I$4</f>
        <v>0</v>
      </c>
      <c r="J16" s="263"/>
      <c r="K16" s="195">
        <f>($D16+$E16)*J16*K$4</f>
        <v>0</v>
      </c>
    </row>
    <row r="17" spans="1:11" ht="12.75">
      <c r="A17" s="44" t="s">
        <v>9</v>
      </c>
      <c r="B17" s="41"/>
      <c r="C17" s="45"/>
      <c r="D17" s="46"/>
      <c r="E17" s="46"/>
      <c r="F17" s="47"/>
      <c r="G17" s="195">
        <f>($D17+$E17)*F17</f>
        <v>0</v>
      </c>
      <c r="H17" s="263"/>
      <c r="I17" s="195">
        <f>($D17+$E17)*H17*I$4</f>
        <v>0</v>
      </c>
      <c r="J17" s="263"/>
      <c r="K17" s="195">
        <f>($D17+$E17)*J17*K$4</f>
        <v>0</v>
      </c>
    </row>
    <row r="18" spans="1:11" ht="12.75">
      <c r="A18" t="s">
        <v>52</v>
      </c>
      <c r="D18" s="1"/>
      <c r="E18" s="1"/>
      <c r="F18" s="35">
        <f aca="true" t="shared" si="1" ref="F18:K18">SUM(F15:F17)</f>
        <v>0</v>
      </c>
      <c r="G18" s="195">
        <f t="shared" si="1"/>
        <v>0</v>
      </c>
      <c r="H18" s="257">
        <f t="shared" si="1"/>
        <v>0</v>
      </c>
      <c r="I18" s="195">
        <f t="shared" si="1"/>
        <v>0</v>
      </c>
      <c r="J18" s="257">
        <f t="shared" si="1"/>
        <v>0</v>
      </c>
      <c r="K18" s="195">
        <f t="shared" si="1"/>
        <v>0</v>
      </c>
    </row>
    <row r="19" spans="4:11" ht="12.75">
      <c r="D19" s="1"/>
      <c r="E19" s="1"/>
      <c r="F19" s="35"/>
      <c r="G19" s="195"/>
      <c r="H19" s="257"/>
      <c r="I19" s="195"/>
      <c r="J19" s="257"/>
      <c r="K19" s="195"/>
    </row>
    <row r="20" spans="1:11" ht="12.75">
      <c r="A20" t="s">
        <v>45</v>
      </c>
      <c r="D20" s="1"/>
      <c r="E20" s="1"/>
      <c r="F20" s="35"/>
      <c r="G20" s="195"/>
      <c r="H20" s="257"/>
      <c r="I20" s="195"/>
      <c r="J20" s="257"/>
      <c r="K20" s="195"/>
    </row>
    <row r="21" spans="1:11" ht="12.75">
      <c r="A21" s="44" t="s">
        <v>33</v>
      </c>
      <c r="B21" s="41"/>
      <c r="C21" s="45"/>
      <c r="D21" s="46"/>
      <c r="E21" s="46"/>
      <c r="F21" s="47"/>
      <c r="G21" s="195">
        <f>($D21+$E21)*F21</f>
        <v>0</v>
      </c>
      <c r="H21" s="263"/>
      <c r="I21" s="195">
        <f>($D21+$E21)*H21*I$4</f>
        <v>0</v>
      </c>
      <c r="J21" s="263"/>
      <c r="K21" s="195">
        <f>($D21+$E21)*J21*K$4</f>
        <v>0</v>
      </c>
    </row>
    <row r="22" spans="1:11" ht="12.75">
      <c r="A22" s="44" t="s">
        <v>8</v>
      </c>
      <c r="B22" s="41"/>
      <c r="C22" s="45"/>
      <c r="D22" s="46"/>
      <c r="E22" s="46"/>
      <c r="F22" s="47"/>
      <c r="G22" s="195">
        <f>($D22+$E22)*F22</f>
        <v>0</v>
      </c>
      <c r="H22" s="263"/>
      <c r="I22" s="195">
        <f>($D22+$E22)*H22*I$4</f>
        <v>0</v>
      </c>
      <c r="J22" s="263"/>
      <c r="K22" s="195">
        <f>($D22+$E22)*J22*K$4</f>
        <v>0</v>
      </c>
    </row>
    <row r="23" spans="1:11" ht="12.75">
      <c r="A23" s="44" t="s">
        <v>9</v>
      </c>
      <c r="B23" s="41"/>
      <c r="C23" s="45"/>
      <c r="D23" s="46"/>
      <c r="E23" s="46"/>
      <c r="F23" s="47"/>
      <c r="G23" s="195">
        <f>($D23+$E23)*F23</f>
        <v>0</v>
      </c>
      <c r="H23" s="263"/>
      <c r="I23" s="195">
        <f>($D23+$E23)*H23*I$4</f>
        <v>0</v>
      </c>
      <c r="J23" s="263"/>
      <c r="K23" s="195">
        <f>($D23+$E23)*J23*K$4</f>
        <v>0</v>
      </c>
    </row>
    <row r="24" spans="1:11" ht="12.75">
      <c r="A24" t="s">
        <v>53</v>
      </c>
      <c r="D24" s="1"/>
      <c r="E24" s="1"/>
      <c r="F24" s="35">
        <f aca="true" t="shared" si="2" ref="F24:K24">SUM(F21:F23)</f>
        <v>0</v>
      </c>
      <c r="G24" s="195">
        <f t="shared" si="2"/>
        <v>0</v>
      </c>
      <c r="H24" s="257">
        <f t="shared" si="2"/>
        <v>0</v>
      </c>
      <c r="I24" s="195">
        <f t="shared" si="2"/>
        <v>0</v>
      </c>
      <c r="J24" s="257">
        <f t="shared" si="2"/>
        <v>0</v>
      </c>
      <c r="K24" s="195">
        <f t="shared" si="2"/>
        <v>0</v>
      </c>
    </row>
    <row r="25" spans="4:11" ht="12.75">
      <c r="D25" s="1"/>
      <c r="E25" s="1"/>
      <c r="F25" s="35"/>
      <c r="G25" s="195"/>
      <c r="H25" s="257"/>
      <c r="I25" s="195"/>
      <c r="J25" s="257"/>
      <c r="K25" s="195"/>
    </row>
    <row r="26" spans="6:11" ht="12.75">
      <c r="F26" s="35"/>
      <c r="G26" s="259" t="s">
        <v>56</v>
      </c>
      <c r="H26" s="258"/>
      <c r="I26" s="259" t="s">
        <v>57</v>
      </c>
      <c r="J26" s="258"/>
      <c r="K26" s="259" t="s">
        <v>58</v>
      </c>
    </row>
    <row r="27" spans="1:11" ht="12.75">
      <c r="A27" s="29" t="s">
        <v>323</v>
      </c>
      <c r="F27" s="35"/>
      <c r="G27" s="261" t="s">
        <v>101</v>
      </c>
      <c r="H27" s="267"/>
      <c r="I27" s="261" t="s">
        <v>101</v>
      </c>
      <c r="J27" s="267"/>
      <c r="K27" s="261" t="s">
        <v>101</v>
      </c>
    </row>
    <row r="28" spans="2:11" ht="12.75">
      <c r="B28" t="s">
        <v>63</v>
      </c>
      <c r="C28" s="276" t="s">
        <v>326</v>
      </c>
      <c r="D28" s="277"/>
      <c r="E28" s="277"/>
      <c r="F28" s="278"/>
      <c r="G28" s="266"/>
      <c r="H28" s="265"/>
      <c r="I28" s="266"/>
      <c r="J28" s="265"/>
      <c r="K28" s="266"/>
    </row>
    <row r="29" spans="2:11" ht="12.75">
      <c r="B29" s="45"/>
      <c r="C29" s="45"/>
      <c r="D29" s="45"/>
      <c r="E29" s="45"/>
      <c r="F29" s="47"/>
      <c r="G29" s="221"/>
      <c r="H29" s="257"/>
      <c r="I29" s="221"/>
      <c r="J29" s="257"/>
      <c r="K29" s="221"/>
    </row>
    <row r="30" spans="2:11" ht="12.75">
      <c r="B30" s="45"/>
      <c r="C30" s="45"/>
      <c r="D30" s="45"/>
      <c r="E30" s="45"/>
      <c r="F30" s="47"/>
      <c r="G30" s="221"/>
      <c r="H30" s="257"/>
      <c r="I30" s="221"/>
      <c r="J30" s="257"/>
      <c r="K30" s="221"/>
    </row>
    <row r="31" spans="2:11" ht="12.75">
      <c r="B31" s="45"/>
      <c r="C31" s="45"/>
      <c r="D31" s="45"/>
      <c r="E31" s="45"/>
      <c r="F31" s="47"/>
      <c r="G31" s="221"/>
      <c r="H31" s="257"/>
      <c r="I31" s="221"/>
      <c r="J31" s="257"/>
      <c r="K31" s="221"/>
    </row>
    <row r="32" spans="1:11" ht="12.75">
      <c r="A32" t="s">
        <v>104</v>
      </c>
      <c r="F32" s="35"/>
      <c r="G32" s="195">
        <f>SUM(G29:G31)</f>
        <v>0</v>
      </c>
      <c r="H32" s="257"/>
      <c r="I32" s="195">
        <f>SUM(I29:I31)</f>
        <v>0</v>
      </c>
      <c r="J32" s="257"/>
      <c r="K32" s="195">
        <f>SUM(K29:K31)</f>
        <v>0</v>
      </c>
    </row>
    <row r="33" spans="7:11" ht="12.75">
      <c r="G33" s="196"/>
      <c r="H33" s="196"/>
      <c r="I33" s="196"/>
      <c r="J33" s="196"/>
      <c r="K33" s="196"/>
    </row>
    <row r="34" spans="1:11" s="29" customFormat="1" ht="12.75">
      <c r="A34" s="29" t="s">
        <v>370</v>
      </c>
      <c r="G34" s="261">
        <f>SUM(G32+G24+G18+G12)</f>
        <v>0</v>
      </c>
      <c r="H34" s="261"/>
      <c r="I34" s="261">
        <f>SUM(I32+I24+I18+I12)</f>
        <v>0</v>
      </c>
      <c r="J34" s="261"/>
      <c r="K34" s="261">
        <f>SUM(K32+K24+K18+K12)</f>
        <v>0</v>
      </c>
    </row>
    <row r="35" spans="7:11" s="29" customFormat="1" ht="12.75">
      <c r="G35" s="240"/>
      <c r="I35" s="240"/>
      <c r="K35" s="240"/>
    </row>
    <row r="36" spans="1:11" s="29" customFormat="1" ht="12.75">
      <c r="A36" s="29" t="s">
        <v>371</v>
      </c>
      <c r="G36" s="240"/>
      <c r="I36" s="240"/>
      <c r="K36" s="240"/>
    </row>
    <row r="38" ht="12.75">
      <c r="A38" s="29" t="s">
        <v>372</v>
      </c>
    </row>
    <row r="39" spans="1:10" ht="12.75">
      <c r="A39" s="32" t="s">
        <v>144</v>
      </c>
      <c r="B39" s="29"/>
      <c r="C39" s="32"/>
      <c r="D39" s="32"/>
      <c r="E39" s="66">
        <v>0.3</v>
      </c>
      <c r="F39" s="29"/>
      <c r="G39" s="29"/>
      <c r="H39" s="65" t="s">
        <v>28</v>
      </c>
      <c r="I39" s="65" t="s">
        <v>29</v>
      </c>
      <c r="J39" s="65" t="s">
        <v>30</v>
      </c>
    </row>
    <row r="40" spans="1:10" ht="25.5">
      <c r="A40" s="29"/>
      <c r="B40" s="29" t="s">
        <v>137</v>
      </c>
      <c r="C40" s="29" t="s">
        <v>138</v>
      </c>
      <c r="D40" s="62" t="s">
        <v>139</v>
      </c>
      <c r="E40" s="62" t="s">
        <v>140</v>
      </c>
      <c r="F40" s="62" t="s">
        <v>142</v>
      </c>
      <c r="G40" s="62" t="s">
        <v>141</v>
      </c>
      <c r="H40" s="63" t="s">
        <v>316</v>
      </c>
      <c r="I40" s="63" t="s">
        <v>316</v>
      </c>
      <c r="J40" s="63" t="s">
        <v>316</v>
      </c>
    </row>
    <row r="41" spans="1:10" ht="12.75">
      <c r="A41" s="44" t="s">
        <v>33</v>
      </c>
      <c r="B41" s="45"/>
      <c r="C41" s="45"/>
      <c r="D41" s="221"/>
      <c r="E41" s="195">
        <f>D41*'Non-Clin Personnel Exp'!E$5</f>
        <v>0</v>
      </c>
      <c r="F41" s="195">
        <f>D41+E41</f>
        <v>0</v>
      </c>
      <c r="G41" s="173"/>
      <c r="H41" s="195">
        <f>F41*G41</f>
        <v>0</v>
      </c>
      <c r="I41" s="195">
        <f>H41*'Non-Clin Personnel Exp'!I$2</f>
        <v>0</v>
      </c>
      <c r="J41" s="195">
        <f>I41*'Non-Clin Personnel Exp'!J$2</f>
        <v>0</v>
      </c>
    </row>
    <row r="42" spans="1:10" ht="12.75">
      <c r="A42" s="44" t="s">
        <v>8</v>
      </c>
      <c r="B42" s="45"/>
      <c r="C42" s="45"/>
      <c r="D42" s="221"/>
      <c r="E42" s="195">
        <f>D42*'Non-Clin Personnel Exp'!$E$5</f>
        <v>0</v>
      </c>
      <c r="F42" s="195">
        <f>D42+E42</f>
        <v>0</v>
      </c>
      <c r="G42" s="173"/>
      <c r="H42" s="195">
        <f>F42*G42</f>
        <v>0</v>
      </c>
      <c r="I42" s="195">
        <f>H42*'Non-Clin Personnel Exp'!I$2</f>
        <v>0</v>
      </c>
      <c r="J42" s="195">
        <f>I42*'Non-Clin Personnel Exp'!J$2</f>
        <v>0</v>
      </c>
    </row>
    <row r="43" spans="1:10" ht="12.75">
      <c r="A43" s="44" t="s">
        <v>9</v>
      </c>
      <c r="B43" s="45"/>
      <c r="C43" s="45"/>
      <c r="D43" s="221"/>
      <c r="E43" s="195">
        <f>D43*'Non-Clin Personnel Exp'!$E$5</f>
        <v>0</v>
      </c>
      <c r="F43" s="195">
        <f>D43+E43</f>
        <v>0</v>
      </c>
      <c r="G43" s="173"/>
      <c r="H43" s="195">
        <f>F43*G43</f>
        <v>0</v>
      </c>
      <c r="I43" s="195">
        <f>H43*'Non-Clin Personnel Exp'!I$2</f>
        <v>0</v>
      </c>
      <c r="J43" s="195">
        <f>I43*'Non-Clin Personnel Exp'!J$2</f>
        <v>0</v>
      </c>
    </row>
    <row r="44" spans="2:10" ht="12.75">
      <c r="B44" s="136" t="s">
        <v>373</v>
      </c>
      <c r="D44" s="195">
        <f aca="true" t="shared" si="3" ref="D44:J44">SUM(D41:D43)</f>
        <v>0</v>
      </c>
      <c r="E44" s="195">
        <f t="shared" si="3"/>
        <v>0</v>
      </c>
      <c r="F44" s="195">
        <f t="shared" si="3"/>
        <v>0</v>
      </c>
      <c r="G44">
        <f t="shared" si="3"/>
        <v>0</v>
      </c>
      <c r="H44" s="195">
        <f t="shared" si="3"/>
        <v>0</v>
      </c>
      <c r="I44" s="195">
        <f t="shared" si="3"/>
        <v>0</v>
      </c>
      <c r="J44" s="195">
        <f t="shared" si="3"/>
        <v>0</v>
      </c>
    </row>
    <row r="47" spans="1:10" ht="12.75">
      <c r="A47" s="111" t="s">
        <v>306</v>
      </c>
      <c r="B47" s="76"/>
      <c r="C47" s="76"/>
      <c r="D47" s="76"/>
      <c r="E47" s="76"/>
      <c r="F47" s="76"/>
      <c r="G47" s="76"/>
      <c r="H47" s="65" t="s">
        <v>28</v>
      </c>
      <c r="I47" s="65" t="s">
        <v>29</v>
      </c>
      <c r="J47" s="65" t="s">
        <v>30</v>
      </c>
    </row>
    <row r="48" spans="1:10" ht="12.75">
      <c r="A48" s="76"/>
      <c r="B48" t="s">
        <v>305</v>
      </c>
      <c r="G48" s="35"/>
      <c r="I48" s="64">
        <v>1</v>
      </c>
      <c r="J48" s="64">
        <v>1</v>
      </c>
    </row>
    <row r="49" spans="1:10" ht="24.75" customHeight="1">
      <c r="A49" s="227"/>
      <c r="B49" s="29" t="s">
        <v>188</v>
      </c>
      <c r="C49" s="116" t="s">
        <v>172</v>
      </c>
      <c r="D49" s="62" t="s">
        <v>300</v>
      </c>
      <c r="E49" s="116" t="s">
        <v>173</v>
      </c>
      <c r="F49" s="117" t="s">
        <v>310</v>
      </c>
      <c r="G49" s="117" t="s">
        <v>301</v>
      </c>
      <c r="H49" s="31" t="s">
        <v>100</v>
      </c>
      <c r="I49" s="31" t="s">
        <v>100</v>
      </c>
      <c r="J49" s="31" t="s">
        <v>100</v>
      </c>
    </row>
    <row r="50" spans="1:10" ht="12.75">
      <c r="A50" s="44" t="s">
        <v>33</v>
      </c>
      <c r="B50" s="124"/>
      <c r="C50" s="125"/>
      <c r="D50" s="208"/>
      <c r="E50" s="207"/>
      <c r="F50" s="206"/>
      <c r="G50" s="206"/>
      <c r="H50" s="213">
        <f>SUM(E50+F50-G50)</f>
        <v>0</v>
      </c>
      <c r="I50" s="213">
        <f aca="true" t="shared" si="4" ref="I50:J52">H50*I$48</f>
        <v>0</v>
      </c>
      <c r="J50" s="213">
        <f t="shared" si="4"/>
        <v>0</v>
      </c>
    </row>
    <row r="51" spans="1:10" ht="12.75">
      <c r="A51" s="44" t="s">
        <v>8</v>
      </c>
      <c r="B51" s="124"/>
      <c r="C51" s="125"/>
      <c r="D51" s="208"/>
      <c r="E51" s="207"/>
      <c r="F51" s="206"/>
      <c r="G51" s="206"/>
      <c r="H51" s="213">
        <f>SUM(E51+F51-G51)</f>
        <v>0</v>
      </c>
      <c r="I51" s="213">
        <f t="shared" si="4"/>
        <v>0</v>
      </c>
      <c r="J51" s="213">
        <f t="shared" si="4"/>
        <v>0</v>
      </c>
    </row>
    <row r="52" spans="1:10" ht="15">
      <c r="A52" s="44" t="s">
        <v>9</v>
      </c>
      <c r="B52" s="124"/>
      <c r="C52" s="125"/>
      <c r="D52" s="208"/>
      <c r="E52" s="207"/>
      <c r="F52" s="206"/>
      <c r="G52" s="206"/>
      <c r="H52" s="220">
        <f>SUM(E52+F52-G52)</f>
        <v>0</v>
      </c>
      <c r="I52" s="220">
        <f t="shared" si="4"/>
        <v>0</v>
      </c>
      <c r="J52" s="220">
        <f t="shared" si="4"/>
        <v>0</v>
      </c>
    </row>
    <row r="53" spans="1:10" ht="12.75" customHeight="1">
      <c r="A53" s="29"/>
      <c r="B53" s="228" t="s">
        <v>307</v>
      </c>
      <c r="C53" s="104"/>
      <c r="D53" s="76"/>
      <c r="E53" s="109"/>
      <c r="F53" s="105"/>
      <c r="G53" s="105"/>
      <c r="H53" s="214">
        <f>SUM(H50:H52)</f>
        <v>0</v>
      </c>
      <c r="I53" s="214">
        <f>SUM(I50:I52)</f>
        <v>0</v>
      </c>
      <c r="J53" s="214">
        <f>SUM(J50:J52)</f>
        <v>0</v>
      </c>
    </row>
    <row r="54" spans="1:10" ht="12.75" customHeight="1">
      <c r="A54" s="29"/>
      <c r="B54" s="229"/>
      <c r="C54" s="230"/>
      <c r="D54" s="76"/>
      <c r="E54" s="231"/>
      <c r="F54" s="144"/>
      <c r="G54" s="144"/>
      <c r="H54" s="232"/>
      <c r="I54" s="232"/>
      <c r="J54" s="232"/>
    </row>
    <row r="55" spans="1:12" ht="11.25" customHeight="1">
      <c r="A55" s="76"/>
      <c r="B55" t="s">
        <v>59</v>
      </c>
      <c r="G55" s="35"/>
      <c r="I55" s="76"/>
      <c r="J55" s="33">
        <f>'Non-Clin Personnel Exp'!$I$2</f>
        <v>1.02</v>
      </c>
      <c r="K55" s="33"/>
      <c r="L55" s="64">
        <f>'Non-Clin Personnel Exp'!$J$2*J55</f>
        <v>1.0404</v>
      </c>
    </row>
    <row r="56" spans="1:12" ht="23.25" customHeight="1">
      <c r="A56" s="176" t="s">
        <v>309</v>
      </c>
      <c r="B56" s="176" t="s">
        <v>308</v>
      </c>
      <c r="C56" s="116" t="s">
        <v>172</v>
      </c>
      <c r="D56" s="31" t="s">
        <v>169</v>
      </c>
      <c r="E56" s="117" t="s">
        <v>192</v>
      </c>
      <c r="F56" s="117" t="s">
        <v>183</v>
      </c>
      <c r="G56" s="62" t="s">
        <v>264</v>
      </c>
      <c r="H56" s="62" t="s">
        <v>273</v>
      </c>
      <c r="I56" s="62" t="s">
        <v>265</v>
      </c>
      <c r="J56" s="62" t="s">
        <v>275</v>
      </c>
      <c r="K56" s="62" t="s">
        <v>266</v>
      </c>
      <c r="L56" s="62" t="s">
        <v>274</v>
      </c>
    </row>
    <row r="57" spans="1:12" ht="17.25" customHeight="1">
      <c r="A57" s="44" t="s">
        <v>33</v>
      </c>
      <c r="B57" s="126"/>
      <c r="C57" s="127"/>
      <c r="D57" s="208"/>
      <c r="E57" s="208"/>
      <c r="F57" s="209">
        <f>D57+E57</f>
        <v>0</v>
      </c>
      <c r="G57" s="181"/>
      <c r="H57" s="209">
        <f>$F57*G57</f>
        <v>0</v>
      </c>
      <c r="I57" s="181"/>
      <c r="J57" s="209">
        <f>$F57*I57*J$55</f>
        <v>0</v>
      </c>
      <c r="K57" s="181"/>
      <c r="L57" s="209">
        <f>$F57*K57*L$55</f>
        <v>0</v>
      </c>
    </row>
    <row r="58" spans="1:12" ht="12.75">
      <c r="A58" s="44" t="s">
        <v>8</v>
      </c>
      <c r="B58" s="126"/>
      <c r="C58" s="127"/>
      <c r="D58" s="208"/>
      <c r="E58" s="208"/>
      <c r="F58" s="209">
        <f>D58+E58</f>
        <v>0</v>
      </c>
      <c r="G58" s="181"/>
      <c r="H58" s="209">
        <f>F58*G58</f>
        <v>0</v>
      </c>
      <c r="I58" s="181"/>
      <c r="J58" s="209">
        <f>$F58*I58*J$55</f>
        <v>0</v>
      </c>
      <c r="K58" s="181"/>
      <c r="L58" s="209">
        <f>$F58*K58*L$55</f>
        <v>0</v>
      </c>
    </row>
    <row r="59" spans="1:12" ht="15">
      <c r="A59" s="44" t="s">
        <v>9</v>
      </c>
      <c r="B59" s="126"/>
      <c r="C59" s="127"/>
      <c r="D59" s="208"/>
      <c r="E59" s="208"/>
      <c r="F59" s="210">
        <f>D59+E59</f>
        <v>0</v>
      </c>
      <c r="G59" s="183"/>
      <c r="H59" s="210">
        <f>F59*G59</f>
        <v>0</v>
      </c>
      <c r="I59" s="183"/>
      <c r="J59" s="210">
        <f>$F59*I59*J$55</f>
        <v>0</v>
      </c>
      <c r="K59" s="183"/>
      <c r="L59" s="210">
        <f>$F59*K59*L$55</f>
        <v>0</v>
      </c>
    </row>
    <row r="60" spans="6:12" ht="12.75">
      <c r="F60" s="196">
        <f aca="true" t="shared" si="5" ref="F60:L60">SUM(F57:F59)</f>
        <v>0</v>
      </c>
      <c r="G60" s="35">
        <f t="shared" si="5"/>
        <v>0</v>
      </c>
      <c r="H60" s="196">
        <f t="shared" si="5"/>
        <v>0</v>
      </c>
      <c r="I60" s="35">
        <f t="shared" si="5"/>
        <v>0</v>
      </c>
      <c r="J60" s="196">
        <f t="shared" si="5"/>
        <v>0</v>
      </c>
      <c r="K60" s="35">
        <f t="shared" si="5"/>
        <v>0</v>
      </c>
      <c r="L60" s="196">
        <f t="shared" si="5"/>
        <v>0</v>
      </c>
    </row>
    <row r="61" spans="6:12" ht="12.75">
      <c r="F61" s="196"/>
      <c r="G61" s="35"/>
      <c r="H61" s="196"/>
      <c r="I61" s="35"/>
      <c r="J61" s="196"/>
      <c r="K61" s="35"/>
      <c r="L61" s="196"/>
    </row>
    <row r="62" spans="1:12" ht="25.5">
      <c r="A62" s="227" t="s">
        <v>10</v>
      </c>
      <c r="B62" s="29" t="s">
        <v>317</v>
      </c>
      <c r="C62" s="62" t="s">
        <v>196</v>
      </c>
      <c r="D62" s="116" t="s">
        <v>198</v>
      </c>
      <c r="E62" s="116" t="s">
        <v>366</v>
      </c>
      <c r="F62" s="116" t="s">
        <v>197</v>
      </c>
      <c r="G62" s="62" t="s">
        <v>270</v>
      </c>
      <c r="H62" s="62" t="s">
        <v>276</v>
      </c>
      <c r="I62" s="62" t="s">
        <v>271</v>
      </c>
      <c r="J62" s="62" t="s">
        <v>277</v>
      </c>
      <c r="K62" s="62" t="s">
        <v>272</v>
      </c>
      <c r="L62" s="62" t="s">
        <v>278</v>
      </c>
    </row>
    <row r="63" spans="1:12" ht="12.75">
      <c r="A63" s="44" t="s">
        <v>33</v>
      </c>
      <c r="B63" s="124"/>
      <c r="C63" s="208"/>
      <c r="D63" s="207"/>
      <c r="E63" s="211"/>
      <c r="F63" s="211"/>
      <c r="G63" s="146"/>
      <c r="H63" s="213">
        <f>G63*($C63+$D63+$E63+$F63)</f>
        <v>0</v>
      </c>
      <c r="I63" s="146"/>
      <c r="J63" s="213">
        <f>SUM(I63*($C63+$D63+$E63+$F63))*J$55</f>
        <v>0</v>
      </c>
      <c r="K63" s="146"/>
      <c r="L63" s="213">
        <f>SUM(K63*($C63+$D63+$E63+$F63))*L$55</f>
        <v>0</v>
      </c>
    </row>
    <row r="64" spans="1:12" ht="12.75">
      <c r="A64" s="44" t="s">
        <v>8</v>
      </c>
      <c r="B64" s="124"/>
      <c r="C64" s="208"/>
      <c r="D64" s="207"/>
      <c r="E64" s="211"/>
      <c r="F64" s="211"/>
      <c r="G64" s="146"/>
      <c r="H64" s="213">
        <f aca="true" t="shared" si="6" ref="H64:H70">G64*($C64+$D64+$E64+$F64)</f>
        <v>0</v>
      </c>
      <c r="I64" s="146"/>
      <c r="J64" s="213">
        <f aca="true" t="shared" si="7" ref="J64:J70">SUM(I64*($C64+$D64+$E64+$F64))*J$55</f>
        <v>0</v>
      </c>
      <c r="K64" s="146"/>
      <c r="L64" s="213">
        <f aca="true" t="shared" si="8" ref="L64:L70">SUM(K64*($C64+$D64+$E64+$F64))*L$55</f>
        <v>0</v>
      </c>
    </row>
    <row r="65" spans="1:12" ht="12.75">
      <c r="A65" s="44" t="s">
        <v>9</v>
      </c>
      <c r="B65" s="124"/>
      <c r="C65" s="208"/>
      <c r="D65" s="207"/>
      <c r="E65" s="211"/>
      <c r="F65" s="211"/>
      <c r="G65" s="146"/>
      <c r="H65" s="213">
        <f t="shared" si="6"/>
        <v>0</v>
      </c>
      <c r="I65" s="146"/>
      <c r="J65" s="213">
        <f t="shared" si="7"/>
        <v>0</v>
      </c>
      <c r="K65" s="146"/>
      <c r="L65" s="213">
        <f t="shared" si="8"/>
        <v>0</v>
      </c>
    </row>
    <row r="66" spans="1:12" ht="12.75">
      <c r="A66" s="49" t="s">
        <v>10</v>
      </c>
      <c r="B66" s="124"/>
      <c r="C66" s="208"/>
      <c r="D66" s="207"/>
      <c r="E66" s="211"/>
      <c r="F66" s="211"/>
      <c r="G66" s="146"/>
      <c r="H66" s="213">
        <f t="shared" si="6"/>
        <v>0</v>
      </c>
      <c r="I66" s="146"/>
      <c r="J66" s="213">
        <f t="shared" si="7"/>
        <v>0</v>
      </c>
      <c r="K66" s="146"/>
      <c r="L66" s="213">
        <f t="shared" si="8"/>
        <v>0</v>
      </c>
    </row>
    <row r="67" spans="1:12" ht="12.75">
      <c r="A67" s="49" t="s">
        <v>24</v>
      </c>
      <c r="B67" s="124"/>
      <c r="C67" s="208"/>
      <c r="D67" s="207"/>
      <c r="E67" s="211"/>
      <c r="F67" s="211"/>
      <c r="G67" s="146"/>
      <c r="H67" s="213">
        <f t="shared" si="6"/>
        <v>0</v>
      </c>
      <c r="I67" s="146"/>
      <c r="J67" s="213">
        <f t="shared" si="7"/>
        <v>0</v>
      </c>
      <c r="K67" s="146"/>
      <c r="L67" s="213">
        <f t="shared" si="8"/>
        <v>0</v>
      </c>
    </row>
    <row r="68" spans="1:12" ht="12.75">
      <c r="A68" s="49" t="s">
        <v>26</v>
      </c>
      <c r="B68" s="124"/>
      <c r="C68" s="208"/>
      <c r="D68" s="207"/>
      <c r="E68" s="211"/>
      <c r="F68" s="211"/>
      <c r="G68" s="146"/>
      <c r="H68" s="213">
        <f t="shared" si="6"/>
        <v>0</v>
      </c>
      <c r="I68" s="146"/>
      <c r="J68" s="213">
        <f t="shared" si="7"/>
        <v>0</v>
      </c>
      <c r="K68" s="146"/>
      <c r="L68" s="213">
        <f t="shared" si="8"/>
        <v>0</v>
      </c>
    </row>
    <row r="69" spans="1:12" ht="12.75">
      <c r="A69" s="49" t="s">
        <v>34</v>
      </c>
      <c r="B69" s="124"/>
      <c r="C69" s="208"/>
      <c r="D69" s="207"/>
      <c r="E69" s="211"/>
      <c r="F69" s="211"/>
      <c r="G69" s="146"/>
      <c r="H69" s="213">
        <f t="shared" si="6"/>
        <v>0</v>
      </c>
      <c r="I69" s="146"/>
      <c r="J69" s="213">
        <f t="shared" si="7"/>
        <v>0</v>
      </c>
      <c r="K69" s="146"/>
      <c r="L69" s="213">
        <f t="shared" si="8"/>
        <v>0</v>
      </c>
    </row>
    <row r="70" spans="1:12" ht="15">
      <c r="A70" s="49" t="s">
        <v>35</v>
      </c>
      <c r="B70" s="124"/>
      <c r="C70" s="208"/>
      <c r="D70" s="212"/>
      <c r="E70" s="211"/>
      <c r="F70" s="211"/>
      <c r="G70" s="146"/>
      <c r="H70" s="220">
        <f t="shared" si="6"/>
        <v>0</v>
      </c>
      <c r="I70" s="191"/>
      <c r="J70" s="220">
        <f t="shared" si="7"/>
        <v>0</v>
      </c>
      <c r="K70" s="191"/>
      <c r="L70" s="220">
        <f t="shared" si="8"/>
        <v>0</v>
      </c>
    </row>
    <row r="71" spans="1:12" ht="12.75">
      <c r="A71" s="29"/>
      <c r="B71" s="103" t="s">
        <v>293</v>
      </c>
      <c r="C71" s="76"/>
      <c r="D71" s="109"/>
      <c r="E71" s="105"/>
      <c r="F71" s="105"/>
      <c r="G71" s="145">
        <f aca="true" t="shared" si="9" ref="G71:L71">SUM(G63:G70)</f>
        <v>0</v>
      </c>
      <c r="H71" s="205">
        <f t="shared" si="9"/>
        <v>0</v>
      </c>
      <c r="I71" s="145">
        <f t="shared" si="9"/>
        <v>0</v>
      </c>
      <c r="J71" s="205">
        <f t="shared" si="9"/>
        <v>0</v>
      </c>
      <c r="K71" s="145">
        <f t="shared" si="9"/>
        <v>0</v>
      </c>
      <c r="L71" s="205">
        <f t="shared" si="9"/>
        <v>0</v>
      </c>
    </row>
    <row r="72" spans="6:12" ht="12.75">
      <c r="F72" s="196"/>
      <c r="G72" s="35"/>
      <c r="H72" s="196"/>
      <c r="I72" s="35"/>
      <c r="J72" s="196"/>
      <c r="K72" s="35"/>
      <c r="L72" s="196"/>
    </row>
    <row r="73" spans="1:15" ht="25.5">
      <c r="A73" s="227" t="s">
        <v>24</v>
      </c>
      <c r="B73" s="29" t="s">
        <v>289</v>
      </c>
      <c r="C73" s="62" t="s">
        <v>282</v>
      </c>
      <c r="D73" s="116" t="s">
        <v>283</v>
      </c>
      <c r="E73" s="116" t="s">
        <v>284</v>
      </c>
      <c r="F73" s="116" t="s">
        <v>285</v>
      </c>
      <c r="G73" s="62" t="s">
        <v>286</v>
      </c>
      <c r="H73" s="62" t="s">
        <v>287</v>
      </c>
      <c r="I73" s="62" t="s">
        <v>197</v>
      </c>
      <c r="J73" s="62" t="s">
        <v>270</v>
      </c>
      <c r="K73" s="62" t="s">
        <v>276</v>
      </c>
      <c r="L73" s="62" t="s">
        <v>271</v>
      </c>
      <c r="M73" s="62" t="s">
        <v>277</v>
      </c>
      <c r="N73" s="62" t="s">
        <v>272</v>
      </c>
      <c r="O73" s="62" t="s">
        <v>278</v>
      </c>
    </row>
    <row r="74" spans="1:15" ht="12.75">
      <c r="A74" s="44" t="s">
        <v>33</v>
      </c>
      <c r="B74" s="124"/>
      <c r="C74" s="127"/>
      <c r="D74" s="146"/>
      <c r="E74" s="206"/>
      <c r="F74" s="206"/>
      <c r="G74" s="206"/>
      <c r="H74" s="206"/>
      <c r="I74" s="206"/>
      <c r="J74" s="146"/>
      <c r="K74" s="203">
        <f>SUM(($C74*$D74)+($E74+$F74+$G74+$H74+$I74))*J74</f>
        <v>0</v>
      </c>
      <c r="L74" s="146">
        <v>1</v>
      </c>
      <c r="M74" s="203">
        <f>SUM(($C74*$D74)+($E74+$F74+$G74+$H74+$I74))*L74*J$55</f>
        <v>0</v>
      </c>
      <c r="N74" s="146">
        <v>1</v>
      </c>
      <c r="O74" s="203">
        <f>SUM(($C74*$D74)+($E74+$F74+$G74+$H74+$I74))*N74*L$55</f>
        <v>0</v>
      </c>
    </row>
    <row r="75" spans="1:15" ht="12.75">
      <c r="A75" s="44" t="s">
        <v>8</v>
      </c>
      <c r="B75" s="124"/>
      <c r="C75" s="127"/>
      <c r="D75" s="146"/>
      <c r="E75" s="206"/>
      <c r="F75" s="206"/>
      <c r="G75" s="207"/>
      <c r="H75" s="207"/>
      <c r="I75" s="207"/>
      <c r="J75" s="146"/>
      <c r="K75" s="203">
        <f>SUM(($C75*$D75)+($E75+$F75+$G75+$H75+$I75))*J75</f>
        <v>0</v>
      </c>
      <c r="L75" s="146"/>
      <c r="M75" s="203">
        <f>SUM(($C75*$D75)+($E75+$F75+$G75+$H75+$I75))*L75*J$55</f>
        <v>0</v>
      </c>
      <c r="N75" s="146"/>
      <c r="O75" s="203">
        <f>SUM(($C75*$D75)+($E75+$F75+$G75+$H75+$I75))*N75*L$55</f>
        <v>0</v>
      </c>
    </row>
    <row r="76" spans="1:15" ht="12.75">
      <c r="A76" s="44" t="s">
        <v>9</v>
      </c>
      <c r="B76" s="124"/>
      <c r="C76" s="127"/>
      <c r="D76" s="146"/>
      <c r="E76" s="206"/>
      <c r="F76" s="206"/>
      <c r="G76" s="207"/>
      <c r="H76" s="207"/>
      <c r="I76" s="207"/>
      <c r="J76" s="146"/>
      <c r="K76" s="203">
        <f>SUM(($C76*$D76)+($E76+$F76+$G76+$H76+$I76))*J76</f>
        <v>0</v>
      </c>
      <c r="L76" s="146"/>
      <c r="M76" s="203">
        <f>SUM(($C76*$D76)+($E76+$F76+$G76+$H76+$I76))*L76*J$55</f>
        <v>0</v>
      </c>
      <c r="N76" s="146"/>
      <c r="O76" s="203">
        <f>SUM(($C76*$D76)+($E76+$F76+$G76+$H76+$I76))*N76*L$55</f>
        <v>0</v>
      </c>
    </row>
    <row r="77" spans="6:15" ht="12.75">
      <c r="F77" s="196"/>
      <c r="G77" s="35"/>
      <c r="H77" s="196"/>
      <c r="I77" s="35"/>
      <c r="J77" s="35">
        <f>SUM(I77)</f>
        <v>0</v>
      </c>
      <c r="K77" s="196">
        <f>SUM(K74:K76)</f>
        <v>0</v>
      </c>
      <c r="L77" s="35">
        <f>SUM(K77)</f>
        <v>0</v>
      </c>
      <c r="M77" s="196">
        <f>SUM(M74:M76)</f>
        <v>0</v>
      </c>
      <c r="N77" s="35">
        <f>SUM(M77)</f>
        <v>0</v>
      </c>
      <c r="O77" s="196">
        <f>SUM(O74:O76)</f>
        <v>0</v>
      </c>
    </row>
    <row r="79" spans="1:11" ht="24">
      <c r="A79" s="233" t="s">
        <v>26</v>
      </c>
      <c r="B79" s="72" t="s">
        <v>311</v>
      </c>
      <c r="C79" s="81" t="s">
        <v>228</v>
      </c>
      <c r="D79" s="81" t="s">
        <v>168</v>
      </c>
      <c r="E79" s="82" t="s">
        <v>169</v>
      </c>
      <c r="F79" s="82" t="s">
        <v>312</v>
      </c>
      <c r="G79" s="83" t="s">
        <v>279</v>
      </c>
      <c r="H79" s="81" t="s">
        <v>170</v>
      </c>
      <c r="I79" s="167" t="s">
        <v>276</v>
      </c>
      <c r="J79" s="167" t="s">
        <v>277</v>
      </c>
      <c r="K79" s="167" t="s">
        <v>278</v>
      </c>
    </row>
    <row r="80" spans="1:11" ht="12.75">
      <c r="A80" s="152" t="s">
        <v>33</v>
      </c>
      <c r="B80" s="157"/>
      <c r="C80" s="158"/>
      <c r="D80" s="158"/>
      <c r="E80" s="159"/>
      <c r="F80" s="159"/>
      <c r="G80" s="160"/>
      <c r="H80" s="162"/>
      <c r="I80" s="193">
        <f aca="true" t="shared" si="10" ref="I80:I87">($E80+$F80+$G80)*$H80</f>
        <v>0</v>
      </c>
      <c r="J80" s="193">
        <v>0</v>
      </c>
      <c r="K80" s="193">
        <v>0</v>
      </c>
    </row>
    <row r="81" spans="1:11" ht="12.75">
      <c r="A81" s="152" t="s">
        <v>8</v>
      </c>
      <c r="B81" s="157"/>
      <c r="C81" s="158"/>
      <c r="D81" s="158"/>
      <c r="E81" s="159"/>
      <c r="F81" s="159"/>
      <c r="G81" s="160"/>
      <c r="H81" s="162"/>
      <c r="I81" s="193">
        <f t="shared" si="10"/>
        <v>0</v>
      </c>
      <c r="J81" s="193">
        <v>0</v>
      </c>
      <c r="K81" s="193">
        <v>0</v>
      </c>
    </row>
    <row r="82" spans="1:11" ht="12.75">
      <c r="A82" s="152" t="s">
        <v>9</v>
      </c>
      <c r="B82" s="157"/>
      <c r="C82" s="158"/>
      <c r="D82" s="158"/>
      <c r="E82" s="159"/>
      <c r="F82" s="159"/>
      <c r="G82" s="160"/>
      <c r="H82" s="162"/>
      <c r="I82" s="193">
        <f t="shared" si="10"/>
        <v>0</v>
      </c>
      <c r="J82" s="193">
        <v>0</v>
      </c>
      <c r="K82" s="193">
        <v>0</v>
      </c>
    </row>
    <row r="83" spans="1:11" ht="12.75">
      <c r="A83" s="49" t="s">
        <v>10</v>
      </c>
      <c r="B83" s="157"/>
      <c r="C83" s="158"/>
      <c r="D83" s="158"/>
      <c r="E83" s="159"/>
      <c r="F83" s="159"/>
      <c r="G83" s="160"/>
      <c r="H83" s="162"/>
      <c r="I83" s="193">
        <f t="shared" si="10"/>
        <v>0</v>
      </c>
      <c r="J83" s="193">
        <v>0</v>
      </c>
      <c r="K83" s="193">
        <v>0</v>
      </c>
    </row>
    <row r="84" spans="1:11" ht="12.75">
      <c r="A84" s="49" t="s">
        <v>24</v>
      </c>
      <c r="B84" s="157"/>
      <c r="C84" s="158"/>
      <c r="D84" s="158"/>
      <c r="E84" s="159"/>
      <c r="F84" s="159"/>
      <c r="G84" s="160"/>
      <c r="H84" s="162"/>
      <c r="I84" s="193">
        <f t="shared" si="10"/>
        <v>0</v>
      </c>
      <c r="J84" s="193">
        <v>0</v>
      </c>
      <c r="K84" s="193">
        <v>0</v>
      </c>
    </row>
    <row r="85" spans="1:11" ht="12.75">
      <c r="A85" s="49" t="s">
        <v>26</v>
      </c>
      <c r="B85" s="157"/>
      <c r="C85" s="158"/>
      <c r="D85" s="158"/>
      <c r="E85" s="159"/>
      <c r="F85" s="159"/>
      <c r="G85" s="160"/>
      <c r="H85" s="162"/>
      <c r="I85" s="193">
        <f t="shared" si="10"/>
        <v>0</v>
      </c>
      <c r="J85" s="193">
        <v>0</v>
      </c>
      <c r="K85" s="193">
        <v>0</v>
      </c>
    </row>
    <row r="86" spans="1:11" ht="12.75">
      <c r="A86" s="49" t="s">
        <v>34</v>
      </c>
      <c r="B86" s="157"/>
      <c r="C86" s="158"/>
      <c r="D86" s="161"/>
      <c r="E86" s="159"/>
      <c r="F86" s="159"/>
      <c r="G86" s="160"/>
      <c r="H86" s="162"/>
      <c r="I86" s="193">
        <f t="shared" si="10"/>
        <v>0</v>
      </c>
      <c r="J86" s="193">
        <v>0</v>
      </c>
      <c r="K86" s="193">
        <v>0</v>
      </c>
    </row>
    <row r="87" spans="1:11" ht="15">
      <c r="A87" s="49" t="s">
        <v>35</v>
      </c>
      <c r="B87" s="157"/>
      <c r="C87" s="158"/>
      <c r="D87" s="161"/>
      <c r="E87" s="159"/>
      <c r="F87" s="159"/>
      <c r="G87" s="160"/>
      <c r="H87" s="162"/>
      <c r="I87" s="234">
        <f t="shared" si="10"/>
        <v>0</v>
      </c>
      <c r="J87" s="234">
        <v>0</v>
      </c>
      <c r="K87" s="234">
        <v>0</v>
      </c>
    </row>
    <row r="88" spans="2:11" ht="12.75">
      <c r="B88" s="76" t="s">
        <v>314</v>
      </c>
      <c r="I88" s="196">
        <f>SUM(I80:I87)</f>
        <v>0</v>
      </c>
      <c r="J88" s="196">
        <f>SUM(J80:J87)</f>
        <v>0</v>
      </c>
      <c r="K88" s="196">
        <f>SUM(K80:K87)</f>
        <v>0</v>
      </c>
    </row>
    <row r="89" spans="9:11" ht="12.75">
      <c r="I89" s="196"/>
      <c r="J89" s="196"/>
      <c r="K89" s="196"/>
    </row>
    <row r="90" spans="1:11" ht="12.75">
      <c r="A90" s="235" t="s">
        <v>34</v>
      </c>
      <c r="B90" s="77" t="s">
        <v>313</v>
      </c>
      <c r="C90" s="81" t="s">
        <v>228</v>
      </c>
      <c r="D90" s="81" t="s">
        <v>168</v>
      </c>
      <c r="E90" s="82" t="s">
        <v>169</v>
      </c>
      <c r="F90" s="82" t="s">
        <v>220</v>
      </c>
      <c r="G90" s="83" t="s">
        <v>279</v>
      </c>
      <c r="H90" s="81" t="s">
        <v>170</v>
      </c>
      <c r="I90" s="167" t="s">
        <v>276</v>
      </c>
      <c r="J90" s="167" t="s">
        <v>277</v>
      </c>
      <c r="K90" s="167" t="s">
        <v>278</v>
      </c>
    </row>
    <row r="91" spans="1:11" ht="12.75">
      <c r="A91" s="152" t="s">
        <v>33</v>
      </c>
      <c r="B91" s="157"/>
      <c r="C91" s="158"/>
      <c r="D91" s="158"/>
      <c r="E91" s="159"/>
      <c r="F91" s="159"/>
      <c r="G91" s="160"/>
      <c r="H91" s="162"/>
      <c r="I91" s="193">
        <f>($E91+$F91+$G91)*$H91</f>
        <v>0</v>
      </c>
      <c r="J91" s="199">
        <f>I91*J$55</f>
        <v>0</v>
      </c>
      <c r="K91" s="199">
        <f>J91*L$55</f>
        <v>0</v>
      </c>
    </row>
    <row r="92" spans="1:11" ht="12.75">
      <c r="A92" s="152" t="s">
        <v>8</v>
      </c>
      <c r="B92" s="157"/>
      <c r="C92" s="158"/>
      <c r="D92" s="158"/>
      <c r="E92" s="159"/>
      <c r="F92" s="159"/>
      <c r="G92" s="160"/>
      <c r="H92" s="162"/>
      <c r="I92" s="193">
        <f aca="true" t="shared" si="11" ref="I92:I98">(E92+F92)*G92</f>
        <v>0</v>
      </c>
      <c r="J92" s="199">
        <f aca="true" t="shared" si="12" ref="J92:K98">I92*J$59</f>
        <v>0</v>
      </c>
      <c r="K92" s="199">
        <f t="shared" si="12"/>
        <v>0</v>
      </c>
    </row>
    <row r="93" spans="1:11" ht="12.75">
      <c r="A93" s="152" t="s">
        <v>9</v>
      </c>
      <c r="B93" s="157"/>
      <c r="C93" s="158"/>
      <c r="D93" s="158"/>
      <c r="E93" s="159"/>
      <c r="F93" s="159"/>
      <c r="G93" s="160"/>
      <c r="H93" s="162"/>
      <c r="I93" s="193">
        <f t="shared" si="11"/>
        <v>0</v>
      </c>
      <c r="J93" s="199">
        <f t="shared" si="12"/>
        <v>0</v>
      </c>
      <c r="K93" s="199">
        <f t="shared" si="12"/>
        <v>0</v>
      </c>
    </row>
    <row r="94" spans="1:11" ht="12.75">
      <c r="A94" s="49" t="s">
        <v>10</v>
      </c>
      <c r="B94" s="157"/>
      <c r="C94" s="158"/>
      <c r="D94" s="158"/>
      <c r="E94" s="159"/>
      <c r="F94" s="159"/>
      <c r="G94" s="160"/>
      <c r="H94" s="162"/>
      <c r="I94" s="193">
        <f t="shared" si="11"/>
        <v>0</v>
      </c>
      <c r="J94" s="199">
        <f t="shared" si="12"/>
        <v>0</v>
      </c>
      <c r="K94" s="199">
        <f t="shared" si="12"/>
        <v>0</v>
      </c>
    </row>
    <row r="95" spans="1:11" ht="12.75">
      <c r="A95" s="49" t="s">
        <v>24</v>
      </c>
      <c r="B95" s="157"/>
      <c r="C95" s="158"/>
      <c r="D95" s="158"/>
      <c r="E95" s="159"/>
      <c r="F95" s="159"/>
      <c r="G95" s="160"/>
      <c r="H95" s="162"/>
      <c r="I95" s="193">
        <f t="shared" si="11"/>
        <v>0</v>
      </c>
      <c r="J95" s="199">
        <f t="shared" si="12"/>
        <v>0</v>
      </c>
      <c r="K95" s="199">
        <f t="shared" si="12"/>
        <v>0</v>
      </c>
    </row>
    <row r="96" spans="1:11" ht="12.75">
      <c r="A96" s="49" t="s">
        <v>26</v>
      </c>
      <c r="B96" s="157"/>
      <c r="C96" s="158"/>
      <c r="D96" s="158"/>
      <c r="E96" s="159"/>
      <c r="F96" s="159"/>
      <c r="G96" s="160"/>
      <c r="H96" s="162"/>
      <c r="I96" s="193">
        <f t="shared" si="11"/>
        <v>0</v>
      </c>
      <c r="J96" s="199">
        <f t="shared" si="12"/>
        <v>0</v>
      </c>
      <c r="K96" s="199">
        <f t="shared" si="12"/>
        <v>0</v>
      </c>
    </row>
    <row r="97" spans="1:11" ht="12.75">
      <c r="A97" s="49" t="s">
        <v>34</v>
      </c>
      <c r="B97" s="157"/>
      <c r="C97" s="158"/>
      <c r="D97" s="161"/>
      <c r="E97" s="159"/>
      <c r="F97" s="159"/>
      <c r="G97" s="160"/>
      <c r="H97" s="162"/>
      <c r="I97" s="193">
        <f t="shared" si="11"/>
        <v>0</v>
      </c>
      <c r="J97" s="199">
        <f t="shared" si="12"/>
        <v>0</v>
      </c>
      <c r="K97" s="199">
        <f t="shared" si="12"/>
        <v>0</v>
      </c>
    </row>
    <row r="98" spans="1:11" ht="15">
      <c r="A98" s="49" t="s">
        <v>35</v>
      </c>
      <c r="B98" s="157"/>
      <c r="C98" s="158"/>
      <c r="D98" s="161"/>
      <c r="E98" s="159"/>
      <c r="F98" s="159"/>
      <c r="G98" s="160"/>
      <c r="H98" s="162"/>
      <c r="I98" s="234">
        <f t="shared" si="11"/>
        <v>0</v>
      </c>
      <c r="J98" s="236">
        <f t="shared" si="12"/>
        <v>0</v>
      </c>
      <c r="K98" s="236">
        <f t="shared" si="12"/>
        <v>0</v>
      </c>
    </row>
    <row r="99" spans="2:11" ht="12.75">
      <c r="B99" s="76" t="s">
        <v>315</v>
      </c>
      <c r="I99" s="196">
        <f>SUM(I91:I98)</f>
        <v>0</v>
      </c>
      <c r="J99" s="196">
        <f>SUM(J91:J98)</f>
        <v>0</v>
      </c>
      <c r="K99" s="196">
        <f>SUM(K91:K98)</f>
        <v>0</v>
      </c>
    </row>
    <row r="101" spans="2:11" ht="12.75">
      <c r="B101" s="29" t="s">
        <v>374</v>
      </c>
      <c r="I101" s="196">
        <f>I99+I88+K77+H71+H60+H53+H44</f>
        <v>0</v>
      </c>
      <c r="J101" s="196">
        <f>J99+J88+M77+J71+J60+I53+I44</f>
        <v>0</v>
      </c>
      <c r="K101" s="196">
        <f>K99+K88+O77+L71+L60+J53+J44</f>
        <v>0</v>
      </c>
    </row>
    <row r="104" ht="12.75">
      <c r="B104" s="29" t="s">
        <v>375</v>
      </c>
    </row>
    <row r="105" ht="12.75">
      <c r="B105" s="128" t="s">
        <v>376</v>
      </c>
    </row>
    <row r="106" spans="2:3" ht="12.75">
      <c r="B106" s="76"/>
      <c r="C106" s="76"/>
    </row>
    <row r="107" ht="12.75">
      <c r="B107" s="76" t="s">
        <v>377</v>
      </c>
    </row>
    <row r="108" ht="12.75">
      <c r="B108" s="147" t="s">
        <v>331</v>
      </c>
    </row>
    <row r="109" ht="12.75">
      <c r="B109" s="76" t="s">
        <v>318</v>
      </c>
    </row>
  </sheetData>
  <sheetProtection/>
  <mergeCells count="1">
    <mergeCell ref="C28:F28"/>
  </mergeCells>
  <printOptions/>
  <pageMargins left="0.75" right="0.75" top="1" bottom="1" header="0.5" footer="0.5"/>
  <pageSetup horizontalDpi="300" verticalDpi="300" orientation="landscape" scale="76" r:id="rId1"/>
  <rowBreaks count="2" manualBreakCount="2">
    <brk id="35" max="14" man="1"/>
    <brk id="78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2">
      <selection activeCell="I27" sqref="I27"/>
    </sheetView>
  </sheetViews>
  <sheetFormatPr defaultColWidth="9.140625" defaultRowHeight="12.75"/>
  <cols>
    <col min="1" max="1" width="2.140625" style="0" customWidth="1"/>
    <col min="2" max="2" width="35.28125" style="0" bestFit="1" customWidth="1"/>
    <col min="3" max="3" width="9.28125" style="0" customWidth="1"/>
    <col min="9" max="9" width="12.28125" style="108" customWidth="1"/>
    <col min="10" max="10" width="12.00390625" style="108" customWidth="1"/>
    <col min="11" max="11" width="12.421875" style="108" customWidth="1"/>
    <col min="12" max="12" width="9.140625" style="108" customWidth="1"/>
  </cols>
  <sheetData>
    <row r="1" spans="1:11" ht="12.75">
      <c r="A1" s="148" t="s">
        <v>180</v>
      </c>
      <c r="B1" s="135"/>
      <c r="C1" s="135"/>
      <c r="D1" s="135"/>
      <c r="E1" s="135"/>
      <c r="F1" s="135"/>
      <c r="G1" s="135"/>
      <c r="H1" s="135"/>
      <c r="I1" s="149"/>
      <c r="J1" s="149"/>
      <c r="K1" s="149"/>
    </row>
    <row r="2" spans="1:11" ht="12.75">
      <c r="A2" s="150"/>
      <c r="B2" s="150"/>
      <c r="C2" s="150"/>
      <c r="D2" s="150"/>
      <c r="E2" s="150"/>
      <c r="F2" s="150"/>
      <c r="G2" s="150"/>
      <c r="H2" s="150"/>
      <c r="I2" s="151"/>
      <c r="J2" s="151"/>
      <c r="K2" s="151"/>
    </row>
    <row r="3" spans="1:11" ht="12.75">
      <c r="A3" s="72" t="s">
        <v>211</v>
      </c>
      <c r="B3" s="77"/>
      <c r="C3" s="78"/>
      <c r="D3" s="78"/>
      <c r="E3" s="75"/>
      <c r="F3" s="75"/>
      <c r="G3" s="79"/>
      <c r="H3" s="80"/>
      <c r="I3" s="75"/>
      <c r="J3" s="75"/>
      <c r="K3" s="75"/>
    </row>
    <row r="4" spans="1:11" ht="24">
      <c r="A4" s="168" t="s">
        <v>222</v>
      </c>
      <c r="B4" s="72" t="s">
        <v>212</v>
      </c>
      <c r="C4" s="81" t="s">
        <v>228</v>
      </c>
      <c r="D4" s="81" t="s">
        <v>168</v>
      </c>
      <c r="E4" s="82" t="s">
        <v>169</v>
      </c>
      <c r="F4" s="82" t="s">
        <v>217</v>
      </c>
      <c r="G4" s="83" t="s">
        <v>279</v>
      </c>
      <c r="H4" s="81" t="s">
        <v>170</v>
      </c>
      <c r="I4" s="167" t="s">
        <v>276</v>
      </c>
      <c r="J4" s="167" t="s">
        <v>277</v>
      </c>
      <c r="K4" s="167" t="s">
        <v>278</v>
      </c>
    </row>
    <row r="5" spans="1:11" ht="12.75">
      <c r="A5" s="152" t="s">
        <v>33</v>
      </c>
      <c r="B5" s="157"/>
      <c r="C5" s="158"/>
      <c r="D5" s="158"/>
      <c r="E5" s="159"/>
      <c r="F5" s="159"/>
      <c r="G5" s="160"/>
      <c r="H5" s="162"/>
      <c r="I5" s="193">
        <f aca="true" t="shared" si="0" ref="I5:I12">($E5+$F5+$G5)*$H5</f>
        <v>0</v>
      </c>
      <c r="J5" s="193">
        <v>0</v>
      </c>
      <c r="K5" s="193">
        <v>0</v>
      </c>
    </row>
    <row r="6" spans="1:11" ht="12.75">
      <c r="A6" s="152" t="s">
        <v>8</v>
      </c>
      <c r="B6" s="157"/>
      <c r="C6" s="158"/>
      <c r="D6" s="158"/>
      <c r="E6" s="159"/>
      <c r="F6" s="159"/>
      <c r="G6" s="160"/>
      <c r="H6" s="162"/>
      <c r="I6" s="193">
        <f t="shared" si="0"/>
        <v>0</v>
      </c>
      <c r="J6" s="193">
        <v>0</v>
      </c>
      <c r="K6" s="193">
        <v>0</v>
      </c>
    </row>
    <row r="7" spans="1:11" ht="12.75">
      <c r="A7" s="152" t="s">
        <v>9</v>
      </c>
      <c r="B7" s="157"/>
      <c r="C7" s="158"/>
      <c r="D7" s="158"/>
      <c r="E7" s="159"/>
      <c r="F7" s="159"/>
      <c r="G7" s="160"/>
      <c r="H7" s="162"/>
      <c r="I7" s="193">
        <f t="shared" si="0"/>
        <v>0</v>
      </c>
      <c r="J7" s="193">
        <v>0</v>
      </c>
      <c r="K7" s="193">
        <v>0</v>
      </c>
    </row>
    <row r="8" spans="1:11" ht="12.75">
      <c r="A8" s="49" t="s">
        <v>10</v>
      </c>
      <c r="B8" s="157"/>
      <c r="C8" s="158"/>
      <c r="D8" s="158"/>
      <c r="E8" s="159"/>
      <c r="F8" s="159"/>
      <c r="G8" s="160"/>
      <c r="H8" s="162"/>
      <c r="I8" s="193">
        <f t="shared" si="0"/>
        <v>0</v>
      </c>
      <c r="J8" s="193">
        <v>0</v>
      </c>
      <c r="K8" s="193">
        <v>0</v>
      </c>
    </row>
    <row r="9" spans="1:11" ht="12.75">
      <c r="A9" s="49" t="s">
        <v>24</v>
      </c>
      <c r="B9" s="157"/>
      <c r="C9" s="158"/>
      <c r="D9" s="158"/>
      <c r="E9" s="159"/>
      <c r="F9" s="159"/>
      <c r="G9" s="160"/>
      <c r="H9" s="162"/>
      <c r="I9" s="193">
        <f t="shared" si="0"/>
        <v>0</v>
      </c>
      <c r="J9" s="193">
        <v>0</v>
      </c>
      <c r="K9" s="193">
        <v>0</v>
      </c>
    </row>
    <row r="10" spans="1:11" ht="12.75">
      <c r="A10" s="49" t="s">
        <v>26</v>
      </c>
      <c r="B10" s="157"/>
      <c r="C10" s="158"/>
      <c r="D10" s="158"/>
      <c r="E10" s="159"/>
      <c r="F10" s="159"/>
      <c r="G10" s="160"/>
      <c r="H10" s="162"/>
      <c r="I10" s="193">
        <f t="shared" si="0"/>
        <v>0</v>
      </c>
      <c r="J10" s="193">
        <v>0</v>
      </c>
      <c r="K10" s="193">
        <v>0</v>
      </c>
    </row>
    <row r="11" spans="1:11" ht="12.75">
      <c r="A11" s="49" t="s">
        <v>34</v>
      </c>
      <c r="B11" s="157"/>
      <c r="C11" s="158"/>
      <c r="D11" s="161"/>
      <c r="E11" s="159"/>
      <c r="F11" s="159"/>
      <c r="G11" s="160"/>
      <c r="H11" s="162"/>
      <c r="I11" s="193">
        <f t="shared" si="0"/>
        <v>0</v>
      </c>
      <c r="J11" s="193">
        <v>0</v>
      </c>
      <c r="K11" s="193">
        <v>0</v>
      </c>
    </row>
    <row r="12" spans="1:11" ht="12.75">
      <c r="A12" s="49" t="s">
        <v>35</v>
      </c>
      <c r="B12" s="157"/>
      <c r="C12" s="158"/>
      <c r="D12" s="161"/>
      <c r="E12" s="159"/>
      <c r="F12" s="159"/>
      <c r="G12" s="160"/>
      <c r="H12" s="162"/>
      <c r="I12" s="193">
        <f t="shared" si="0"/>
        <v>0</v>
      </c>
      <c r="J12" s="193">
        <v>0</v>
      </c>
      <c r="K12" s="193">
        <v>0</v>
      </c>
    </row>
    <row r="13" spans="1:11" ht="24">
      <c r="A13" s="169" t="s">
        <v>223</v>
      </c>
      <c r="B13" s="106" t="s">
        <v>213</v>
      </c>
      <c r="C13" s="81" t="s">
        <v>228</v>
      </c>
      <c r="D13" s="81" t="s">
        <v>168</v>
      </c>
      <c r="E13" s="82" t="s">
        <v>169</v>
      </c>
      <c r="F13" s="82" t="s">
        <v>217</v>
      </c>
      <c r="G13" s="83" t="s">
        <v>279</v>
      </c>
      <c r="H13" s="81" t="s">
        <v>170</v>
      </c>
      <c r="I13" s="197" t="s">
        <v>276</v>
      </c>
      <c r="J13" s="197" t="s">
        <v>277</v>
      </c>
      <c r="K13" s="197" t="s">
        <v>278</v>
      </c>
    </row>
    <row r="14" spans="1:11" ht="12.75">
      <c r="A14" s="152" t="s">
        <v>33</v>
      </c>
      <c r="B14" s="157"/>
      <c r="C14" s="158"/>
      <c r="D14" s="158"/>
      <c r="E14" s="159"/>
      <c r="F14" s="159"/>
      <c r="G14" s="160"/>
      <c r="H14" s="162"/>
      <c r="I14" s="193">
        <f aca="true" t="shared" si="1" ref="I14:I21">($E14+$F14+$G14)*$H14</f>
        <v>0</v>
      </c>
      <c r="J14" s="193">
        <v>0</v>
      </c>
      <c r="K14" s="193">
        <v>0</v>
      </c>
    </row>
    <row r="15" spans="1:11" ht="12.75">
      <c r="A15" s="152" t="s">
        <v>8</v>
      </c>
      <c r="B15" s="157"/>
      <c r="C15" s="158"/>
      <c r="D15" s="158"/>
      <c r="E15" s="159"/>
      <c r="F15" s="159"/>
      <c r="G15" s="160"/>
      <c r="H15" s="162"/>
      <c r="I15" s="193">
        <f t="shared" si="1"/>
        <v>0</v>
      </c>
      <c r="J15" s="193">
        <v>0</v>
      </c>
      <c r="K15" s="193">
        <v>0</v>
      </c>
    </row>
    <row r="16" spans="1:11" ht="12.75">
      <c r="A16" s="152" t="s">
        <v>9</v>
      </c>
      <c r="B16" s="157"/>
      <c r="C16" s="158"/>
      <c r="D16" s="158"/>
      <c r="E16" s="159"/>
      <c r="F16" s="159"/>
      <c r="G16" s="160"/>
      <c r="H16" s="162"/>
      <c r="I16" s="193">
        <f t="shared" si="1"/>
        <v>0</v>
      </c>
      <c r="J16" s="193">
        <v>0</v>
      </c>
      <c r="K16" s="193">
        <v>0</v>
      </c>
    </row>
    <row r="17" spans="1:11" ht="12.75">
      <c r="A17" s="49" t="s">
        <v>10</v>
      </c>
      <c r="B17" s="157"/>
      <c r="C17" s="158"/>
      <c r="D17" s="158"/>
      <c r="E17" s="159"/>
      <c r="F17" s="159"/>
      <c r="G17" s="160"/>
      <c r="H17" s="162"/>
      <c r="I17" s="193">
        <f t="shared" si="1"/>
        <v>0</v>
      </c>
      <c r="J17" s="193">
        <v>0</v>
      </c>
      <c r="K17" s="193">
        <v>0</v>
      </c>
    </row>
    <row r="18" spans="1:11" ht="12.75">
      <c r="A18" s="49" t="s">
        <v>24</v>
      </c>
      <c r="B18" s="157"/>
      <c r="C18" s="158"/>
      <c r="D18" s="158"/>
      <c r="E18" s="159"/>
      <c r="F18" s="159"/>
      <c r="G18" s="160"/>
      <c r="H18" s="162"/>
      <c r="I18" s="193">
        <f t="shared" si="1"/>
        <v>0</v>
      </c>
      <c r="J18" s="193">
        <v>0</v>
      </c>
      <c r="K18" s="193">
        <v>0</v>
      </c>
    </row>
    <row r="19" spans="1:11" ht="12.75">
      <c r="A19" s="49" t="s">
        <v>26</v>
      </c>
      <c r="B19" s="157"/>
      <c r="C19" s="158"/>
      <c r="D19" s="158"/>
      <c r="E19" s="159"/>
      <c r="F19" s="159"/>
      <c r="G19" s="160"/>
      <c r="H19" s="162"/>
      <c r="I19" s="193">
        <f t="shared" si="1"/>
        <v>0</v>
      </c>
      <c r="J19" s="193">
        <v>0</v>
      </c>
      <c r="K19" s="193">
        <v>0</v>
      </c>
    </row>
    <row r="20" spans="1:11" ht="12.75">
      <c r="A20" s="49" t="s">
        <v>34</v>
      </c>
      <c r="B20" s="157"/>
      <c r="C20" s="158"/>
      <c r="D20" s="161"/>
      <c r="E20" s="159"/>
      <c r="F20" s="159"/>
      <c r="G20" s="160"/>
      <c r="H20" s="162"/>
      <c r="I20" s="193">
        <f t="shared" si="1"/>
        <v>0</v>
      </c>
      <c r="J20" s="193">
        <v>0</v>
      </c>
      <c r="K20" s="193">
        <v>0</v>
      </c>
    </row>
    <row r="21" spans="1:11" ht="12.75">
      <c r="A21" s="49" t="s">
        <v>35</v>
      </c>
      <c r="B21" s="157"/>
      <c r="C21" s="158"/>
      <c r="D21" s="161"/>
      <c r="E21" s="159"/>
      <c r="F21" s="159"/>
      <c r="G21" s="160"/>
      <c r="H21" s="162"/>
      <c r="I21" s="193">
        <f t="shared" si="1"/>
        <v>0</v>
      </c>
      <c r="J21" s="194">
        <v>0</v>
      </c>
      <c r="K21" s="194">
        <v>0</v>
      </c>
    </row>
    <row r="22" spans="1:11" ht="12.75">
      <c r="A22" s="153"/>
      <c r="B22" s="107" t="s">
        <v>171</v>
      </c>
      <c r="C22" s="92"/>
      <c r="D22" s="92"/>
      <c r="E22" s="93"/>
      <c r="F22" s="93"/>
      <c r="G22" s="94"/>
      <c r="H22" s="163"/>
      <c r="I22" s="198">
        <f>SUM(I5:I21)</f>
        <v>0</v>
      </c>
      <c r="J22" s="198">
        <f>SUM(J5:J21)</f>
        <v>0</v>
      </c>
      <c r="K22" s="198">
        <f>SUM(K5:K21)</f>
        <v>0</v>
      </c>
    </row>
    <row r="23" spans="1:11" ht="12.75">
      <c r="A23" s="154"/>
      <c r="B23" s="87"/>
      <c r="C23" s="88"/>
      <c r="D23" s="88"/>
      <c r="E23" s="89"/>
      <c r="F23" s="89"/>
      <c r="G23" s="81"/>
      <c r="H23" s="164"/>
      <c r="I23" s="89"/>
      <c r="J23" s="89"/>
      <c r="K23" s="89"/>
    </row>
    <row r="24" spans="1:14" s="76" customFormat="1" ht="15" customHeight="1">
      <c r="A24" s="111"/>
      <c r="B24" t="s">
        <v>305</v>
      </c>
      <c r="C24"/>
      <c r="D24"/>
      <c r="E24"/>
      <c r="F24"/>
      <c r="G24"/>
      <c r="H24" s="35"/>
      <c r="I24" s="35"/>
      <c r="J24" s="33">
        <f>'Non-Clin Personnel Exp'!I2</f>
        <v>1.02</v>
      </c>
      <c r="K24" s="64">
        <f>'Non-Clin Personnel Exp'!J2</f>
        <v>1.02</v>
      </c>
      <c r="L24" s="123"/>
      <c r="M24" s="41"/>
      <c r="N24" s="123"/>
    </row>
    <row r="25" spans="2:11" ht="12.75">
      <c r="B25" s="91" t="s">
        <v>214</v>
      </c>
      <c r="C25" s="78"/>
      <c r="D25" s="78"/>
      <c r="E25" s="75"/>
      <c r="F25" s="75"/>
      <c r="G25" s="79"/>
      <c r="H25" s="165"/>
      <c r="I25" s="75"/>
      <c r="J25" s="75"/>
      <c r="K25" s="75"/>
    </row>
    <row r="26" spans="1:11" ht="26.25" customHeight="1">
      <c r="A26" s="156" t="s">
        <v>224</v>
      </c>
      <c r="B26" s="77" t="s">
        <v>215</v>
      </c>
      <c r="C26" s="81" t="s">
        <v>228</v>
      </c>
      <c r="D26" s="81" t="s">
        <v>168</v>
      </c>
      <c r="E26" s="82" t="s">
        <v>169</v>
      </c>
      <c r="F26" s="82" t="s">
        <v>220</v>
      </c>
      <c r="G26" s="83" t="s">
        <v>279</v>
      </c>
      <c r="H26" s="81" t="s">
        <v>170</v>
      </c>
      <c r="I26" s="167" t="s">
        <v>276</v>
      </c>
      <c r="J26" s="167" t="s">
        <v>277</v>
      </c>
      <c r="K26" s="167" t="s">
        <v>278</v>
      </c>
    </row>
    <row r="27" spans="1:11" ht="12.75">
      <c r="A27" s="152" t="s">
        <v>33</v>
      </c>
      <c r="B27" s="157"/>
      <c r="C27" s="158"/>
      <c r="D27" s="158"/>
      <c r="E27" s="159"/>
      <c r="F27" s="159"/>
      <c r="G27" s="160"/>
      <c r="H27" s="162"/>
      <c r="I27" s="193">
        <f>($E27+$F27+$G27)*$H27</f>
        <v>0</v>
      </c>
      <c r="J27" s="199">
        <f aca="true" t="shared" si="2" ref="J27:K34">I27*J$24</f>
        <v>0</v>
      </c>
      <c r="K27" s="199">
        <f t="shared" si="2"/>
        <v>0</v>
      </c>
    </row>
    <row r="28" spans="1:11" ht="12.75">
      <c r="A28" s="152" t="s">
        <v>8</v>
      </c>
      <c r="B28" s="157"/>
      <c r="C28" s="158"/>
      <c r="D28" s="158"/>
      <c r="E28" s="159"/>
      <c r="F28" s="159"/>
      <c r="G28" s="160"/>
      <c r="H28" s="162"/>
      <c r="I28" s="193">
        <f aca="true" t="shared" si="3" ref="I28:I34">(E28+F28)*G28</f>
        <v>0</v>
      </c>
      <c r="J28" s="199">
        <f t="shared" si="2"/>
        <v>0</v>
      </c>
      <c r="K28" s="199">
        <f t="shared" si="2"/>
        <v>0</v>
      </c>
    </row>
    <row r="29" spans="1:11" ht="12.75">
      <c r="A29" s="152" t="s">
        <v>9</v>
      </c>
      <c r="B29" s="157"/>
      <c r="C29" s="158"/>
      <c r="D29" s="158"/>
      <c r="E29" s="159"/>
      <c r="F29" s="159"/>
      <c r="G29" s="160"/>
      <c r="H29" s="162"/>
      <c r="I29" s="193">
        <f t="shared" si="3"/>
        <v>0</v>
      </c>
      <c r="J29" s="199">
        <f t="shared" si="2"/>
        <v>0</v>
      </c>
      <c r="K29" s="199">
        <f t="shared" si="2"/>
        <v>0</v>
      </c>
    </row>
    <row r="30" spans="1:11" ht="12.75">
      <c r="A30" s="49" t="s">
        <v>10</v>
      </c>
      <c r="B30" s="157"/>
      <c r="C30" s="158"/>
      <c r="D30" s="158"/>
      <c r="E30" s="159"/>
      <c r="F30" s="159"/>
      <c r="G30" s="160"/>
      <c r="H30" s="162"/>
      <c r="I30" s="193">
        <f t="shared" si="3"/>
        <v>0</v>
      </c>
      <c r="J30" s="199">
        <f t="shared" si="2"/>
        <v>0</v>
      </c>
      <c r="K30" s="199">
        <f t="shared" si="2"/>
        <v>0</v>
      </c>
    </row>
    <row r="31" spans="1:11" ht="12.75">
      <c r="A31" s="49" t="s">
        <v>24</v>
      </c>
      <c r="B31" s="157"/>
      <c r="C31" s="158"/>
      <c r="D31" s="158"/>
      <c r="E31" s="159"/>
      <c r="F31" s="159"/>
      <c r="G31" s="160"/>
      <c r="H31" s="162"/>
      <c r="I31" s="193">
        <f t="shared" si="3"/>
        <v>0</v>
      </c>
      <c r="J31" s="199">
        <f t="shared" si="2"/>
        <v>0</v>
      </c>
      <c r="K31" s="199">
        <f t="shared" si="2"/>
        <v>0</v>
      </c>
    </row>
    <row r="32" spans="1:11" ht="12.75">
      <c r="A32" s="49" t="s">
        <v>26</v>
      </c>
      <c r="B32" s="157"/>
      <c r="C32" s="158"/>
      <c r="D32" s="158"/>
      <c r="E32" s="159"/>
      <c r="F32" s="159"/>
      <c r="G32" s="160"/>
      <c r="H32" s="162"/>
      <c r="I32" s="193">
        <f t="shared" si="3"/>
        <v>0</v>
      </c>
      <c r="J32" s="199">
        <f t="shared" si="2"/>
        <v>0</v>
      </c>
      <c r="K32" s="199">
        <f t="shared" si="2"/>
        <v>0</v>
      </c>
    </row>
    <row r="33" spans="1:11" ht="12.75">
      <c r="A33" s="49" t="s">
        <v>34</v>
      </c>
      <c r="B33" s="157"/>
      <c r="C33" s="158"/>
      <c r="D33" s="161"/>
      <c r="E33" s="159"/>
      <c r="F33" s="159"/>
      <c r="G33" s="160"/>
      <c r="H33" s="162"/>
      <c r="I33" s="193">
        <f t="shared" si="3"/>
        <v>0</v>
      </c>
      <c r="J33" s="199">
        <f t="shared" si="2"/>
        <v>0</v>
      </c>
      <c r="K33" s="199">
        <f t="shared" si="2"/>
        <v>0</v>
      </c>
    </row>
    <row r="34" spans="1:11" ht="12.75">
      <c r="A34" s="49" t="s">
        <v>35</v>
      </c>
      <c r="B34" s="157"/>
      <c r="C34" s="158"/>
      <c r="D34" s="161"/>
      <c r="E34" s="159"/>
      <c r="F34" s="159"/>
      <c r="G34" s="160"/>
      <c r="H34" s="162"/>
      <c r="I34" s="193">
        <f t="shared" si="3"/>
        <v>0</v>
      </c>
      <c r="J34" s="199">
        <f t="shared" si="2"/>
        <v>0</v>
      </c>
      <c r="K34" s="199">
        <f t="shared" si="2"/>
        <v>0</v>
      </c>
    </row>
    <row r="35" spans="1:11" ht="26.25" customHeight="1">
      <c r="A35" s="156" t="s">
        <v>225</v>
      </c>
      <c r="B35" s="170" t="s">
        <v>216</v>
      </c>
      <c r="C35" s="81" t="s">
        <v>228</v>
      </c>
      <c r="D35" s="81" t="s">
        <v>168</v>
      </c>
      <c r="E35" s="82" t="s">
        <v>169</v>
      </c>
      <c r="F35" s="82" t="s">
        <v>221</v>
      </c>
      <c r="G35" s="83" t="s">
        <v>279</v>
      </c>
      <c r="H35" s="81" t="s">
        <v>170</v>
      </c>
      <c r="I35" s="197" t="s">
        <v>276</v>
      </c>
      <c r="J35" s="197" t="s">
        <v>277</v>
      </c>
      <c r="K35" s="197" t="s">
        <v>278</v>
      </c>
    </row>
    <row r="36" spans="1:11" ht="12.75">
      <c r="A36" s="152" t="s">
        <v>33</v>
      </c>
      <c r="B36" s="157"/>
      <c r="C36" s="158"/>
      <c r="D36" s="158"/>
      <c r="E36" s="159"/>
      <c r="F36" s="159"/>
      <c r="G36" s="160"/>
      <c r="H36" s="162"/>
      <c r="I36" s="193">
        <f>($E36+$F36+$G36)*$H36</f>
        <v>0</v>
      </c>
      <c r="J36" s="199">
        <f aca="true" t="shared" si="4" ref="J36:K43">I36*J$24</f>
        <v>0</v>
      </c>
      <c r="K36" s="199">
        <f t="shared" si="4"/>
        <v>0</v>
      </c>
    </row>
    <row r="37" spans="1:11" ht="12.75">
      <c r="A37" s="152" t="s">
        <v>8</v>
      </c>
      <c r="B37" s="157"/>
      <c r="C37" s="158"/>
      <c r="D37" s="158"/>
      <c r="E37" s="159"/>
      <c r="F37" s="159"/>
      <c r="G37" s="160"/>
      <c r="H37" s="162"/>
      <c r="I37" s="193">
        <f aca="true" t="shared" si="5" ref="I37:I43">(E37+F37)*G37</f>
        <v>0</v>
      </c>
      <c r="J37" s="199">
        <f t="shared" si="4"/>
        <v>0</v>
      </c>
      <c r="K37" s="199">
        <f t="shared" si="4"/>
        <v>0</v>
      </c>
    </row>
    <row r="38" spans="1:11" ht="12.75">
      <c r="A38" s="152" t="s">
        <v>9</v>
      </c>
      <c r="B38" s="157"/>
      <c r="C38" s="158"/>
      <c r="D38" s="158"/>
      <c r="E38" s="159"/>
      <c r="F38" s="159"/>
      <c r="G38" s="160"/>
      <c r="H38" s="162"/>
      <c r="I38" s="193">
        <f t="shared" si="5"/>
        <v>0</v>
      </c>
      <c r="J38" s="199">
        <f t="shared" si="4"/>
        <v>0</v>
      </c>
      <c r="K38" s="199">
        <f t="shared" si="4"/>
        <v>0</v>
      </c>
    </row>
    <row r="39" spans="1:11" ht="12.75">
      <c r="A39" s="49" t="s">
        <v>10</v>
      </c>
      <c r="B39" s="157"/>
      <c r="C39" s="158"/>
      <c r="D39" s="158"/>
      <c r="E39" s="159"/>
      <c r="F39" s="159"/>
      <c r="G39" s="160"/>
      <c r="H39" s="162"/>
      <c r="I39" s="193">
        <f t="shared" si="5"/>
        <v>0</v>
      </c>
      <c r="J39" s="199">
        <f t="shared" si="4"/>
        <v>0</v>
      </c>
      <c r="K39" s="199">
        <f t="shared" si="4"/>
        <v>0</v>
      </c>
    </row>
    <row r="40" spans="1:11" ht="12.75">
      <c r="A40" s="49" t="s">
        <v>24</v>
      </c>
      <c r="B40" s="157"/>
      <c r="C40" s="158"/>
      <c r="D40" s="158"/>
      <c r="E40" s="159"/>
      <c r="F40" s="159"/>
      <c r="G40" s="160"/>
      <c r="H40" s="162"/>
      <c r="I40" s="193">
        <f t="shared" si="5"/>
        <v>0</v>
      </c>
      <c r="J40" s="199">
        <f t="shared" si="4"/>
        <v>0</v>
      </c>
      <c r="K40" s="199">
        <f t="shared" si="4"/>
        <v>0</v>
      </c>
    </row>
    <row r="41" spans="1:11" ht="12.75">
      <c r="A41" s="49" t="s">
        <v>26</v>
      </c>
      <c r="B41" s="157"/>
      <c r="C41" s="158"/>
      <c r="D41" s="158"/>
      <c r="E41" s="159"/>
      <c r="F41" s="159"/>
      <c r="G41" s="160"/>
      <c r="H41" s="162"/>
      <c r="I41" s="193">
        <f t="shared" si="5"/>
        <v>0</v>
      </c>
      <c r="J41" s="199">
        <f t="shared" si="4"/>
        <v>0</v>
      </c>
      <c r="K41" s="199">
        <f t="shared" si="4"/>
        <v>0</v>
      </c>
    </row>
    <row r="42" spans="1:11" ht="12.75">
      <c r="A42" s="49" t="s">
        <v>34</v>
      </c>
      <c r="B42" s="157"/>
      <c r="C42" s="158"/>
      <c r="D42" s="161"/>
      <c r="E42" s="159"/>
      <c r="F42" s="159"/>
      <c r="G42" s="160"/>
      <c r="H42" s="162"/>
      <c r="I42" s="193">
        <f t="shared" si="5"/>
        <v>0</v>
      </c>
      <c r="J42" s="199">
        <f t="shared" si="4"/>
        <v>0</v>
      </c>
      <c r="K42" s="199">
        <f t="shared" si="4"/>
        <v>0</v>
      </c>
    </row>
    <row r="43" spans="1:11" ht="12.75">
      <c r="A43" s="49" t="s">
        <v>35</v>
      </c>
      <c r="B43" s="157"/>
      <c r="C43" s="158"/>
      <c r="D43" s="161"/>
      <c r="E43" s="159"/>
      <c r="F43" s="159"/>
      <c r="G43" s="160"/>
      <c r="H43" s="162"/>
      <c r="I43" s="194">
        <f t="shared" si="5"/>
        <v>0</v>
      </c>
      <c r="J43" s="200">
        <f t="shared" si="4"/>
        <v>0</v>
      </c>
      <c r="K43" s="200">
        <f t="shared" si="4"/>
        <v>0</v>
      </c>
    </row>
    <row r="44" spans="1:11" ht="12.75">
      <c r="A44" s="155"/>
      <c r="B44" s="96" t="s">
        <v>218</v>
      </c>
      <c r="C44" s="97"/>
      <c r="D44" s="97"/>
      <c r="E44" s="98"/>
      <c r="F44" s="98"/>
      <c r="G44" s="99"/>
      <c r="H44" s="166"/>
      <c r="I44" s="201">
        <f>SUM(I27:I43)</f>
        <v>0</v>
      </c>
      <c r="J44" s="201">
        <f>SUM(J27:J43)</f>
        <v>0</v>
      </c>
      <c r="K44" s="201">
        <f>SUM(K27:K43)</f>
        <v>0</v>
      </c>
    </row>
    <row r="45" spans="1:11" ht="12.75">
      <c r="A45" s="150"/>
      <c r="B45" s="150"/>
      <c r="C45" s="150"/>
      <c r="D45" s="150"/>
      <c r="E45" s="150"/>
      <c r="F45" s="150"/>
      <c r="G45" s="150"/>
      <c r="H45" s="35"/>
      <c r="I45" s="151"/>
      <c r="J45" s="151"/>
      <c r="K45" s="151"/>
    </row>
    <row r="46" spans="1:11" ht="12.75">
      <c r="A46" s="156" t="s">
        <v>219</v>
      </c>
      <c r="C46" s="150"/>
      <c r="D46" s="150"/>
      <c r="E46" s="150"/>
      <c r="F46" s="150"/>
      <c r="G46" s="150"/>
      <c r="H46" s="150"/>
      <c r="I46" s="202">
        <f>I22+I44</f>
        <v>0</v>
      </c>
      <c r="J46" s="202">
        <f>J22+J44</f>
        <v>0</v>
      </c>
      <c r="K46" s="202">
        <f>K22+K44</f>
        <v>0</v>
      </c>
    </row>
    <row r="48" spans="1:8" ht="12.75">
      <c r="A48" s="29"/>
      <c r="C48" s="35"/>
      <c r="D48" s="35"/>
      <c r="E48" s="35"/>
      <c r="F48" s="35"/>
      <c r="G48" s="35"/>
      <c r="H48" s="76"/>
    </row>
    <row r="49" spans="1:8" ht="12.75">
      <c r="A49" s="29" t="s">
        <v>238</v>
      </c>
      <c r="C49" s="35"/>
      <c r="D49" s="35"/>
      <c r="E49" s="35"/>
      <c r="F49" s="35"/>
      <c r="G49" s="35"/>
      <c r="H49" s="76"/>
    </row>
    <row r="50" spans="2:8" ht="12.75">
      <c r="B50" s="128" t="s">
        <v>379</v>
      </c>
      <c r="C50" s="35"/>
      <c r="D50" s="35"/>
      <c r="E50" s="35"/>
      <c r="F50" s="35"/>
      <c r="G50" s="35"/>
      <c r="H50" s="76"/>
    </row>
    <row r="51" spans="1:8" ht="12.75">
      <c r="A51" s="76"/>
      <c r="B51" s="76"/>
      <c r="C51" s="76"/>
      <c r="D51" s="76"/>
      <c r="E51" s="76"/>
      <c r="F51" s="76"/>
      <c r="G51" s="76"/>
      <c r="H51" s="76"/>
    </row>
    <row r="52" spans="1:8" ht="12.75">
      <c r="A52" s="76" t="s">
        <v>367</v>
      </c>
      <c r="B52" s="76"/>
      <c r="C52" s="76"/>
      <c r="D52" s="76"/>
      <c r="E52" s="76"/>
      <c r="F52" s="76"/>
      <c r="G52" s="76"/>
      <c r="H52" s="76"/>
    </row>
    <row r="53" spans="1:8" ht="12.75">
      <c r="A53" s="95"/>
      <c r="B53" s="147" t="s">
        <v>235</v>
      </c>
      <c r="C53" s="95"/>
      <c r="D53" s="95"/>
      <c r="E53" s="95"/>
      <c r="F53" s="95"/>
      <c r="G53" s="95"/>
      <c r="H53" s="95"/>
    </row>
    <row r="54" spans="1:8" ht="12.75">
      <c r="A54" s="95"/>
      <c r="B54" s="147" t="s">
        <v>234</v>
      </c>
      <c r="C54" s="95"/>
      <c r="D54" s="95"/>
      <c r="E54" s="95"/>
      <c r="F54" s="95"/>
      <c r="G54" s="95"/>
      <c r="H54" s="95"/>
    </row>
    <row r="55" spans="1:8" ht="12.75">
      <c r="A55" s="129"/>
      <c r="B55" s="76"/>
      <c r="C55" s="76"/>
      <c r="D55" s="76"/>
      <c r="E55" s="76"/>
      <c r="F55" s="76"/>
      <c r="G55" s="76"/>
      <c r="H55" s="76"/>
    </row>
    <row r="56" spans="1:2" ht="12.75">
      <c r="A56" s="76" t="s">
        <v>236</v>
      </c>
      <c r="B56" s="76"/>
    </row>
    <row r="57" spans="1:2" ht="12.75">
      <c r="A57" s="95" t="s">
        <v>226</v>
      </c>
      <c r="B57" s="147" t="s">
        <v>237</v>
      </c>
    </row>
    <row r="58" ht="12.75">
      <c r="A58" s="95"/>
    </row>
  </sheetData>
  <sheetProtection/>
  <printOptions/>
  <pageMargins left="0.75" right="0.75" top="1" bottom="1" header="0.5" footer="0.5"/>
  <pageSetup horizontalDpi="300" verticalDpi="300" orientation="landscape" scale="71" r:id="rId1"/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B2">
      <selection activeCell="F20" sqref="F20:H20"/>
    </sheetView>
  </sheetViews>
  <sheetFormatPr defaultColWidth="9.140625" defaultRowHeight="12.75"/>
  <cols>
    <col min="1" max="1" width="4.28125" style="0" customWidth="1"/>
    <col min="2" max="2" width="36.8515625" style="0" customWidth="1"/>
    <col min="3" max="3" width="14.00390625" style="0" customWidth="1"/>
    <col min="4" max="4" width="12.57421875" style="0" customWidth="1"/>
    <col min="5" max="5" width="13.140625" style="0" customWidth="1"/>
    <col min="6" max="6" width="11.00390625" style="0" customWidth="1"/>
    <col min="7" max="7" width="10.421875" style="0" customWidth="1"/>
    <col min="8" max="8" width="10.28125" style="0" customWidth="1"/>
  </cols>
  <sheetData>
    <row r="1" ht="12.75">
      <c r="A1" s="29" t="s">
        <v>180</v>
      </c>
    </row>
    <row r="4" ht="12.75">
      <c r="A4" s="29" t="s">
        <v>180</v>
      </c>
    </row>
    <row r="6" spans="1:8" ht="12.75">
      <c r="A6" s="72" t="s">
        <v>227</v>
      </c>
      <c r="B6" s="77"/>
      <c r="C6" s="78"/>
      <c r="D6" s="79"/>
      <c r="E6" s="80"/>
      <c r="F6" s="75"/>
      <c r="G6" s="75"/>
      <c r="H6" s="75"/>
    </row>
    <row r="7" spans="1:8" ht="24">
      <c r="A7" s="168"/>
      <c r="B7" s="170" t="s">
        <v>229</v>
      </c>
      <c r="C7" s="81"/>
      <c r="D7" s="83"/>
      <c r="E7" s="81"/>
      <c r="F7" s="167" t="s">
        <v>276</v>
      </c>
      <c r="G7" s="167" t="s">
        <v>277</v>
      </c>
      <c r="H7" s="167" t="s">
        <v>278</v>
      </c>
    </row>
    <row r="8" spans="1:8" ht="12.75">
      <c r="A8" s="152" t="s">
        <v>33</v>
      </c>
      <c r="B8" s="157"/>
      <c r="C8" s="158"/>
      <c r="D8" s="160"/>
      <c r="E8" s="162"/>
      <c r="F8" s="193"/>
      <c r="G8" s="193"/>
      <c r="H8" s="193"/>
    </row>
    <row r="9" spans="1:8" ht="12.75">
      <c r="A9" s="152" t="s">
        <v>8</v>
      </c>
      <c r="B9" s="157"/>
      <c r="C9" s="158"/>
      <c r="D9" s="160"/>
      <c r="E9" s="162"/>
      <c r="F9" s="193">
        <v>0</v>
      </c>
      <c r="G9" s="193">
        <v>0</v>
      </c>
      <c r="H9" s="193">
        <v>0</v>
      </c>
    </row>
    <row r="10" spans="1:8" ht="12.75">
      <c r="A10" s="152" t="s">
        <v>9</v>
      </c>
      <c r="B10" s="157"/>
      <c r="C10" s="158"/>
      <c r="D10" s="160"/>
      <c r="E10" s="162"/>
      <c r="F10" s="193">
        <v>0</v>
      </c>
      <c r="G10" s="193">
        <v>0</v>
      </c>
      <c r="H10" s="193">
        <v>0</v>
      </c>
    </row>
    <row r="11" spans="1:8" ht="12.75">
      <c r="A11" s="49" t="s">
        <v>10</v>
      </c>
      <c r="B11" s="157"/>
      <c r="C11" s="158"/>
      <c r="D11" s="160"/>
      <c r="E11" s="162"/>
      <c r="F11" s="193">
        <v>0</v>
      </c>
      <c r="G11" s="193">
        <v>0</v>
      </c>
      <c r="H11" s="193">
        <v>0</v>
      </c>
    </row>
    <row r="12" spans="1:8" ht="12.75">
      <c r="A12" s="49" t="s">
        <v>24</v>
      </c>
      <c r="B12" s="157"/>
      <c r="C12" s="158"/>
      <c r="D12" s="160"/>
      <c r="E12" s="162"/>
      <c r="F12" s="193">
        <v>0</v>
      </c>
      <c r="G12" s="193">
        <v>0</v>
      </c>
      <c r="H12" s="193">
        <v>0</v>
      </c>
    </row>
    <row r="13" spans="1:8" ht="12.75">
      <c r="A13" s="49" t="s">
        <v>26</v>
      </c>
      <c r="B13" s="157"/>
      <c r="C13" s="158"/>
      <c r="D13" s="160"/>
      <c r="E13" s="162"/>
      <c r="F13" s="193">
        <v>0</v>
      </c>
      <c r="G13" s="193">
        <v>0</v>
      </c>
      <c r="H13" s="193">
        <v>0</v>
      </c>
    </row>
    <row r="14" spans="1:8" ht="12.75">
      <c r="A14" s="49" t="s">
        <v>34</v>
      </c>
      <c r="B14" s="157"/>
      <c r="C14" s="158"/>
      <c r="D14" s="160"/>
      <c r="E14" s="162"/>
      <c r="F14" s="193">
        <v>0</v>
      </c>
      <c r="G14" s="193">
        <v>0</v>
      </c>
      <c r="H14" s="193">
        <v>0</v>
      </c>
    </row>
    <row r="15" spans="1:8" ht="12.75">
      <c r="A15" s="49" t="s">
        <v>35</v>
      </c>
      <c r="B15" s="157"/>
      <c r="C15" s="158"/>
      <c r="D15" s="160"/>
      <c r="E15" s="162"/>
      <c r="F15" s="194">
        <v>0</v>
      </c>
      <c r="G15" s="194">
        <v>0</v>
      </c>
      <c r="H15" s="194">
        <v>0</v>
      </c>
    </row>
    <row r="16" spans="1:8" ht="12.75">
      <c r="A16" s="156"/>
      <c r="B16" s="156" t="s">
        <v>230</v>
      </c>
      <c r="F16" s="195">
        <f>SUM(F8:F15)</f>
        <v>0</v>
      </c>
      <c r="G16" s="195">
        <f>SUM(G8:G15)</f>
        <v>0</v>
      </c>
      <c r="H16" s="195">
        <f>SUM(H8:H15)</f>
        <v>0</v>
      </c>
    </row>
    <row r="18" spans="1:2" ht="12.75">
      <c r="A18" s="171" t="s">
        <v>231</v>
      </c>
      <c r="B18" s="170" t="s">
        <v>207</v>
      </c>
    </row>
    <row r="19" spans="1:8" ht="24">
      <c r="A19" s="168"/>
      <c r="B19" s="170" t="s">
        <v>207</v>
      </c>
      <c r="C19" s="81" t="s">
        <v>232</v>
      </c>
      <c r="D19" s="83" t="s">
        <v>233</v>
      </c>
      <c r="E19" s="81"/>
      <c r="F19" s="167" t="s">
        <v>276</v>
      </c>
      <c r="G19" s="167" t="s">
        <v>277</v>
      </c>
      <c r="H19" s="167" t="s">
        <v>278</v>
      </c>
    </row>
    <row r="20" spans="1:8" ht="12.75">
      <c r="A20" s="152" t="s">
        <v>33</v>
      </c>
      <c r="B20" s="157" t="s">
        <v>240</v>
      </c>
      <c r="C20" s="158"/>
      <c r="D20" s="160"/>
      <c r="E20" s="162"/>
      <c r="F20" s="193"/>
      <c r="G20" s="193"/>
      <c r="H20" s="193"/>
    </row>
    <row r="21" spans="1:8" ht="12.75">
      <c r="A21" s="152" t="s">
        <v>8</v>
      </c>
      <c r="B21" s="157" t="s">
        <v>241</v>
      </c>
      <c r="C21" s="158"/>
      <c r="D21" s="160"/>
      <c r="E21" s="162"/>
      <c r="F21" s="193">
        <f aca="true" t="shared" si="0" ref="F21:H27">-C21*D21</f>
        <v>0</v>
      </c>
      <c r="G21" s="193">
        <f t="shared" si="0"/>
        <v>0</v>
      </c>
      <c r="H21" s="193">
        <f t="shared" si="0"/>
        <v>0</v>
      </c>
    </row>
    <row r="22" spans="1:8" ht="12.75">
      <c r="A22" s="152" t="s">
        <v>9</v>
      </c>
      <c r="B22" s="157" t="s">
        <v>242</v>
      </c>
      <c r="C22" s="158"/>
      <c r="D22" s="160"/>
      <c r="E22" s="162"/>
      <c r="F22" s="193">
        <f t="shared" si="0"/>
        <v>0</v>
      </c>
      <c r="G22" s="193">
        <f t="shared" si="0"/>
        <v>0</v>
      </c>
      <c r="H22" s="193">
        <f t="shared" si="0"/>
        <v>0</v>
      </c>
    </row>
    <row r="23" spans="1:8" ht="12.75">
      <c r="A23" s="49" t="s">
        <v>10</v>
      </c>
      <c r="B23" s="157" t="s">
        <v>241</v>
      </c>
      <c r="C23" s="158"/>
      <c r="D23" s="160"/>
      <c r="E23" s="162"/>
      <c r="F23" s="193">
        <f t="shared" si="0"/>
        <v>0</v>
      </c>
      <c r="G23" s="193">
        <f t="shared" si="0"/>
        <v>0</v>
      </c>
      <c r="H23" s="193">
        <f t="shared" si="0"/>
        <v>0</v>
      </c>
    </row>
    <row r="24" spans="1:8" ht="12.75">
      <c r="A24" s="49" t="s">
        <v>24</v>
      </c>
      <c r="B24" s="157" t="s">
        <v>243</v>
      </c>
      <c r="C24" s="158"/>
      <c r="D24" s="160"/>
      <c r="E24" s="162"/>
      <c r="F24" s="193">
        <f t="shared" si="0"/>
        <v>0</v>
      </c>
      <c r="G24" s="193">
        <f t="shared" si="0"/>
        <v>0</v>
      </c>
      <c r="H24" s="193">
        <f t="shared" si="0"/>
        <v>0</v>
      </c>
    </row>
    <row r="25" spans="1:8" ht="12.75">
      <c r="A25" s="49" t="s">
        <v>26</v>
      </c>
      <c r="B25" s="157" t="s">
        <v>243</v>
      </c>
      <c r="C25" s="158"/>
      <c r="D25" s="160"/>
      <c r="E25" s="162"/>
      <c r="F25" s="193">
        <f t="shared" si="0"/>
        <v>0</v>
      </c>
      <c r="G25" s="193">
        <f t="shared" si="0"/>
        <v>0</v>
      </c>
      <c r="H25" s="193">
        <f t="shared" si="0"/>
        <v>0</v>
      </c>
    </row>
    <row r="26" spans="1:8" ht="12.75">
      <c r="A26" s="49" t="s">
        <v>34</v>
      </c>
      <c r="B26" s="157" t="s">
        <v>243</v>
      </c>
      <c r="C26" s="158"/>
      <c r="D26" s="160"/>
      <c r="E26" s="162"/>
      <c r="F26" s="193">
        <f t="shared" si="0"/>
        <v>0</v>
      </c>
      <c r="G26" s="193">
        <f t="shared" si="0"/>
        <v>0</v>
      </c>
      <c r="H26" s="193">
        <f t="shared" si="0"/>
        <v>0</v>
      </c>
    </row>
    <row r="27" spans="1:8" ht="12.75">
      <c r="A27" s="49" t="s">
        <v>35</v>
      </c>
      <c r="B27" s="157" t="s">
        <v>243</v>
      </c>
      <c r="C27" s="158"/>
      <c r="D27" s="160"/>
      <c r="E27" s="162"/>
      <c r="F27" s="194">
        <f t="shared" si="0"/>
        <v>0</v>
      </c>
      <c r="G27" s="194">
        <f t="shared" si="0"/>
        <v>0</v>
      </c>
      <c r="H27" s="194">
        <f t="shared" si="0"/>
        <v>0</v>
      </c>
    </row>
    <row r="28" spans="1:8" ht="12.75">
      <c r="A28" s="72"/>
      <c r="B28" s="72" t="s">
        <v>299</v>
      </c>
      <c r="F28" s="195">
        <f>SUM(F20:F27)</f>
        <v>0</v>
      </c>
      <c r="G28" s="195">
        <f>SUM(G20:G27)</f>
        <v>0</v>
      </c>
      <c r="H28" s="195">
        <f>SUM(H20:H27)</f>
        <v>0</v>
      </c>
    </row>
    <row r="30" ht="15.75">
      <c r="B30" s="175" t="s">
        <v>254</v>
      </c>
    </row>
    <row r="31" spans="1:2" ht="12.75">
      <c r="A31" t="s">
        <v>245</v>
      </c>
      <c r="B31" t="s">
        <v>248</v>
      </c>
    </row>
    <row r="32" spans="2:8" ht="12.75">
      <c r="B32" t="s">
        <v>246</v>
      </c>
      <c r="F32" s="172">
        <v>0</v>
      </c>
      <c r="G32" s="172">
        <v>0</v>
      </c>
      <c r="H32" s="172">
        <v>0</v>
      </c>
    </row>
    <row r="34" spans="2:8" ht="12.75">
      <c r="B34" s="29" t="s">
        <v>247</v>
      </c>
      <c r="F34" s="196">
        <f>SUM('Fin Proj Summary'!D34:D43)*F32</f>
        <v>0</v>
      </c>
      <c r="G34" s="196">
        <f>SUM('Fin Proj Summary'!E34:E43)*G32</f>
        <v>0</v>
      </c>
      <c r="H34" s="196">
        <f>SUM('Fin Proj Summary'!F34:F43)*H32</f>
        <v>0</v>
      </c>
    </row>
    <row r="36" ht="12.75" customHeight="1"/>
    <row r="37" spans="1:11" ht="12.75">
      <c r="A37" s="29" t="s">
        <v>252</v>
      </c>
      <c r="C37" s="35"/>
      <c r="D37" s="35"/>
      <c r="E37" s="35"/>
      <c r="F37" s="35"/>
      <c r="G37" s="35"/>
      <c r="H37" s="76"/>
      <c r="I37" s="108"/>
      <c r="J37" s="108"/>
      <c r="K37" s="108"/>
    </row>
    <row r="38" spans="2:11" ht="12.75">
      <c r="B38" s="128" t="s">
        <v>256</v>
      </c>
      <c r="C38" s="35"/>
      <c r="D38" s="35"/>
      <c r="E38" s="35"/>
      <c r="F38" s="35"/>
      <c r="G38" s="35"/>
      <c r="H38" s="76"/>
      <c r="I38" s="108"/>
      <c r="J38" s="108"/>
      <c r="K38" s="108"/>
    </row>
    <row r="39" spans="1:11" ht="12.75">
      <c r="A39" s="76"/>
      <c r="B39" s="76"/>
      <c r="C39" s="76"/>
      <c r="D39" s="76"/>
      <c r="E39" s="76"/>
      <c r="F39" s="76"/>
      <c r="G39" s="76"/>
      <c r="H39" s="76"/>
      <c r="I39" s="108"/>
      <c r="J39" s="108"/>
      <c r="K39" s="108"/>
    </row>
    <row r="40" spans="1:11" ht="12.75">
      <c r="A40" s="76" t="s">
        <v>239</v>
      </c>
      <c r="B40" s="76"/>
      <c r="C40" s="76"/>
      <c r="D40" s="76"/>
      <c r="E40" s="76"/>
      <c r="F40" s="76"/>
      <c r="G40" s="76"/>
      <c r="H40" s="76"/>
      <c r="I40" s="108"/>
      <c r="J40" s="108"/>
      <c r="K40" s="108"/>
    </row>
    <row r="41" spans="1:11" ht="12.75">
      <c r="A41" s="129"/>
      <c r="B41" s="76"/>
      <c r="C41" s="76"/>
      <c r="D41" s="76"/>
      <c r="E41" s="76"/>
      <c r="F41" s="76"/>
      <c r="G41" s="76"/>
      <c r="H41" s="76"/>
      <c r="I41" s="108"/>
      <c r="J41" s="108"/>
      <c r="K41" s="108"/>
    </row>
    <row r="42" spans="1:11" ht="12.75">
      <c r="A42" s="76" t="s">
        <v>244</v>
      </c>
      <c r="B42" s="76"/>
      <c r="I42" s="108"/>
      <c r="J42" s="108"/>
      <c r="K42" s="108"/>
    </row>
    <row r="43" spans="1:11" ht="12.75">
      <c r="A43" s="95" t="s">
        <v>249</v>
      </c>
      <c r="B43" s="147"/>
      <c r="I43" s="108"/>
      <c r="J43" s="108"/>
      <c r="K43" s="108"/>
    </row>
    <row r="44" ht="12.75">
      <c r="A44" s="147" t="s">
        <v>253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1.8515625" style="0" customWidth="1"/>
    <col min="4" max="4" width="15.421875" style="0" bestFit="1" customWidth="1"/>
    <col min="5" max="5" width="12.28125" style="35" bestFit="1" customWidth="1"/>
    <col min="6" max="6" width="14.28125" style="0" bestFit="1" customWidth="1"/>
    <col min="7" max="7" width="14.28125" style="35" customWidth="1"/>
    <col min="8" max="8" width="14.28125" style="0" bestFit="1" customWidth="1"/>
    <col min="9" max="9" width="14.28125" style="35" customWidth="1"/>
    <col min="10" max="10" width="16.140625" style="0" customWidth="1"/>
  </cols>
  <sheetData>
    <row r="1" spans="1:10" ht="12.75">
      <c r="A1" s="148" t="s">
        <v>320</v>
      </c>
      <c r="B1" s="135"/>
      <c r="C1" s="135"/>
      <c r="D1" s="135"/>
      <c r="E1" s="270"/>
      <c r="F1" s="135"/>
      <c r="G1" s="270"/>
      <c r="H1" s="135"/>
      <c r="I1" s="270"/>
      <c r="J1" s="135"/>
    </row>
    <row r="2" spans="1:10" ht="12.75">
      <c r="A2" t="s">
        <v>143</v>
      </c>
      <c r="H2" s="33">
        <v>1.02</v>
      </c>
      <c r="I2" s="39"/>
      <c r="J2" s="64">
        <f>H2*H2</f>
        <v>1.0404</v>
      </c>
    </row>
    <row r="4" spans="1:10" ht="12.75">
      <c r="A4" s="29" t="s">
        <v>62</v>
      </c>
      <c r="B4" s="29"/>
      <c r="C4" s="29"/>
      <c r="D4" s="29"/>
      <c r="E4" s="36" t="s">
        <v>56</v>
      </c>
      <c r="F4" s="31" t="s">
        <v>56</v>
      </c>
      <c r="G4" s="36" t="s">
        <v>57</v>
      </c>
      <c r="H4" s="31" t="s">
        <v>57</v>
      </c>
      <c r="I4" s="36" t="s">
        <v>58</v>
      </c>
      <c r="J4" s="31" t="s">
        <v>58</v>
      </c>
    </row>
    <row r="5" spans="2:10" ht="12.75">
      <c r="B5" s="29" t="s">
        <v>50</v>
      </c>
      <c r="C5" s="29" t="s">
        <v>46</v>
      </c>
      <c r="D5" s="29" t="s">
        <v>47</v>
      </c>
      <c r="E5" s="37" t="s">
        <v>48</v>
      </c>
      <c r="F5" s="29" t="s">
        <v>49</v>
      </c>
      <c r="G5" s="37" t="s">
        <v>48</v>
      </c>
      <c r="H5" s="29" t="s">
        <v>49</v>
      </c>
      <c r="I5" s="37" t="s">
        <v>48</v>
      </c>
      <c r="J5" s="29" t="s">
        <v>49</v>
      </c>
    </row>
    <row r="6" spans="2:10" ht="12.75">
      <c r="B6" t="s">
        <v>43</v>
      </c>
      <c r="D6" s="1"/>
      <c r="F6" s="1"/>
      <c r="H6" s="1"/>
      <c r="I6" s="1"/>
      <c r="J6" s="1"/>
    </row>
    <row r="7" spans="1:10" ht="12.75">
      <c r="A7" s="44" t="s">
        <v>33</v>
      </c>
      <c r="B7" s="41"/>
      <c r="C7" s="45"/>
      <c r="D7" s="46"/>
      <c r="E7" s="47"/>
      <c r="F7" s="195">
        <f aca="true" t="shared" si="0" ref="F7:F14">$D7*$E7</f>
        <v>0</v>
      </c>
      <c r="G7" s="263"/>
      <c r="H7" s="195">
        <f aca="true" t="shared" si="1" ref="H7:H14">$D7*$G7*H$2</f>
        <v>0</v>
      </c>
      <c r="I7" s="263"/>
      <c r="J7" s="195">
        <f>$D7*$I7*J$2</f>
        <v>0</v>
      </c>
    </row>
    <row r="8" spans="1:10" ht="12.75">
      <c r="A8" s="44" t="s">
        <v>8</v>
      </c>
      <c r="B8" s="41"/>
      <c r="C8" s="45"/>
      <c r="D8" s="46"/>
      <c r="E8" s="47"/>
      <c r="F8" s="195">
        <f t="shared" si="0"/>
        <v>0</v>
      </c>
      <c r="G8" s="263"/>
      <c r="H8" s="195">
        <f t="shared" si="1"/>
        <v>0</v>
      </c>
      <c r="I8" s="263"/>
      <c r="J8" s="195">
        <f aca="true" t="shared" si="2" ref="J8:J14">$D8*$I8*J$2</f>
        <v>0</v>
      </c>
    </row>
    <row r="9" spans="1:10" ht="12.75">
      <c r="A9" s="44" t="s">
        <v>9</v>
      </c>
      <c r="B9" s="41"/>
      <c r="C9" s="45"/>
      <c r="D9" s="46"/>
      <c r="E9" s="47"/>
      <c r="F9" s="195">
        <f t="shared" si="0"/>
        <v>0</v>
      </c>
      <c r="G9" s="263"/>
      <c r="H9" s="195">
        <f t="shared" si="1"/>
        <v>0</v>
      </c>
      <c r="I9" s="263"/>
      <c r="J9" s="195">
        <f t="shared" si="2"/>
        <v>0</v>
      </c>
    </row>
    <row r="10" spans="1:10" ht="12.75">
      <c r="A10" s="49" t="s">
        <v>10</v>
      </c>
      <c r="B10" s="41"/>
      <c r="C10" s="45"/>
      <c r="D10" s="46"/>
      <c r="E10" s="47"/>
      <c r="F10" s="195">
        <f t="shared" si="0"/>
        <v>0</v>
      </c>
      <c r="G10" s="263"/>
      <c r="H10" s="195">
        <f t="shared" si="1"/>
        <v>0</v>
      </c>
      <c r="I10" s="263"/>
      <c r="J10" s="195">
        <f t="shared" si="2"/>
        <v>0</v>
      </c>
    </row>
    <row r="11" spans="1:10" ht="12.75">
      <c r="A11" s="49" t="s">
        <v>24</v>
      </c>
      <c r="B11" s="41"/>
      <c r="C11" s="45"/>
      <c r="D11" s="46"/>
      <c r="E11" s="47"/>
      <c r="F11" s="195">
        <f t="shared" si="0"/>
        <v>0</v>
      </c>
      <c r="G11" s="263"/>
      <c r="H11" s="195">
        <f t="shared" si="1"/>
        <v>0</v>
      </c>
      <c r="I11" s="263"/>
      <c r="J11" s="195">
        <f t="shared" si="2"/>
        <v>0</v>
      </c>
    </row>
    <row r="12" spans="1:10" ht="12.75">
      <c r="A12" s="49" t="s">
        <v>26</v>
      </c>
      <c r="B12" s="41"/>
      <c r="C12" s="45"/>
      <c r="D12" s="46"/>
      <c r="E12" s="47"/>
      <c r="F12" s="195">
        <f t="shared" si="0"/>
        <v>0</v>
      </c>
      <c r="G12" s="263"/>
      <c r="H12" s="195">
        <f t="shared" si="1"/>
        <v>0</v>
      </c>
      <c r="I12" s="263"/>
      <c r="J12" s="195">
        <f t="shared" si="2"/>
        <v>0</v>
      </c>
    </row>
    <row r="13" spans="1:10" ht="12.75">
      <c r="A13" s="49" t="s">
        <v>34</v>
      </c>
      <c r="B13" s="41"/>
      <c r="C13" s="45"/>
      <c r="D13" s="46"/>
      <c r="E13" s="47"/>
      <c r="F13" s="195">
        <f t="shared" si="0"/>
        <v>0</v>
      </c>
      <c r="G13" s="263"/>
      <c r="H13" s="195">
        <f t="shared" si="1"/>
        <v>0</v>
      </c>
      <c r="I13" s="263"/>
      <c r="J13" s="195">
        <f t="shared" si="2"/>
        <v>0</v>
      </c>
    </row>
    <row r="14" spans="1:10" ht="12.75">
      <c r="A14" s="49" t="s">
        <v>35</v>
      </c>
      <c r="B14" s="41"/>
      <c r="C14" s="45"/>
      <c r="D14" s="46"/>
      <c r="E14" s="47"/>
      <c r="F14" s="195">
        <f t="shared" si="0"/>
        <v>0</v>
      </c>
      <c r="G14" s="263"/>
      <c r="H14" s="195">
        <f t="shared" si="1"/>
        <v>0</v>
      </c>
      <c r="I14" s="263"/>
      <c r="J14" s="195">
        <f t="shared" si="2"/>
        <v>0</v>
      </c>
    </row>
    <row r="15" spans="1:10" ht="12.75">
      <c r="A15" t="s">
        <v>51</v>
      </c>
      <c r="D15" s="1"/>
      <c r="E15" s="35">
        <f aca="true" t="shared" si="3" ref="E15:J15">SUM(E7:E14)</f>
        <v>0</v>
      </c>
      <c r="F15" s="195">
        <f t="shared" si="3"/>
        <v>0</v>
      </c>
      <c r="G15" s="257">
        <f t="shared" si="3"/>
        <v>0</v>
      </c>
      <c r="H15" s="195">
        <f t="shared" si="3"/>
        <v>0</v>
      </c>
      <c r="I15" s="257">
        <f t="shared" si="3"/>
        <v>0</v>
      </c>
      <c r="J15" s="195">
        <f t="shared" si="3"/>
        <v>0</v>
      </c>
    </row>
    <row r="16" spans="4:10" ht="12.75">
      <c r="D16" s="1"/>
      <c r="F16" s="195"/>
      <c r="G16" s="257"/>
      <c r="H16" s="195"/>
      <c r="I16" s="257"/>
      <c r="J16" s="195"/>
    </row>
    <row r="17" spans="2:10" ht="12.75">
      <c r="B17" t="s">
        <v>44</v>
      </c>
      <c r="D17" s="1"/>
      <c r="F17" s="195"/>
      <c r="G17" s="257"/>
      <c r="H17" s="195"/>
      <c r="I17" s="257"/>
      <c r="J17" s="195"/>
    </row>
    <row r="18" spans="1:10" ht="12.75">
      <c r="A18" s="44" t="s">
        <v>33</v>
      </c>
      <c r="B18" s="41"/>
      <c r="C18" s="45"/>
      <c r="D18" s="46"/>
      <c r="E18" s="47"/>
      <c r="F18" s="195">
        <f aca="true" t="shared" si="4" ref="F18:F25">$D18*$E18</f>
        <v>0</v>
      </c>
      <c r="G18" s="263"/>
      <c r="H18" s="195">
        <f aca="true" t="shared" si="5" ref="H18:H25">$D18*$G18*H$2</f>
        <v>0</v>
      </c>
      <c r="I18" s="263"/>
      <c r="J18" s="195">
        <f aca="true" t="shared" si="6" ref="J18:J25">$D18*$I18*J$2</f>
        <v>0</v>
      </c>
    </row>
    <row r="19" spans="1:10" ht="12.75">
      <c r="A19" s="44" t="s">
        <v>8</v>
      </c>
      <c r="B19" s="41"/>
      <c r="C19" s="45"/>
      <c r="D19" s="46"/>
      <c r="E19" s="47"/>
      <c r="F19" s="195">
        <f t="shared" si="4"/>
        <v>0</v>
      </c>
      <c r="G19" s="263"/>
      <c r="H19" s="195">
        <f t="shared" si="5"/>
        <v>0</v>
      </c>
      <c r="I19" s="263"/>
      <c r="J19" s="195">
        <f t="shared" si="6"/>
        <v>0</v>
      </c>
    </row>
    <row r="20" spans="1:10" ht="12.75">
      <c r="A20" s="44" t="s">
        <v>9</v>
      </c>
      <c r="B20" s="41"/>
      <c r="C20" s="45"/>
      <c r="D20" s="46"/>
      <c r="E20" s="47"/>
      <c r="F20" s="195">
        <f t="shared" si="4"/>
        <v>0</v>
      </c>
      <c r="G20" s="263"/>
      <c r="H20" s="195">
        <f t="shared" si="5"/>
        <v>0</v>
      </c>
      <c r="I20" s="263"/>
      <c r="J20" s="195">
        <f t="shared" si="6"/>
        <v>0</v>
      </c>
    </row>
    <row r="21" spans="1:10" ht="12.75">
      <c r="A21" s="49" t="s">
        <v>10</v>
      </c>
      <c r="B21" s="41"/>
      <c r="C21" s="45"/>
      <c r="D21" s="46"/>
      <c r="E21" s="47"/>
      <c r="F21" s="195">
        <f t="shared" si="4"/>
        <v>0</v>
      </c>
      <c r="G21" s="263"/>
      <c r="H21" s="195">
        <f t="shared" si="5"/>
        <v>0</v>
      </c>
      <c r="I21" s="263"/>
      <c r="J21" s="195">
        <f t="shared" si="6"/>
        <v>0</v>
      </c>
    </row>
    <row r="22" spans="1:10" ht="12.75">
      <c r="A22" s="49" t="s">
        <v>24</v>
      </c>
      <c r="B22" s="41"/>
      <c r="C22" s="45"/>
      <c r="D22" s="46"/>
      <c r="E22" s="47"/>
      <c r="F22" s="195">
        <f t="shared" si="4"/>
        <v>0</v>
      </c>
      <c r="G22" s="263"/>
      <c r="H22" s="195">
        <f t="shared" si="5"/>
        <v>0</v>
      </c>
      <c r="I22" s="263"/>
      <c r="J22" s="195">
        <f t="shared" si="6"/>
        <v>0</v>
      </c>
    </row>
    <row r="23" spans="1:10" ht="12.75">
      <c r="A23" s="49" t="s">
        <v>26</v>
      </c>
      <c r="B23" s="41"/>
      <c r="C23" s="45"/>
      <c r="D23" s="46"/>
      <c r="E23" s="47"/>
      <c r="F23" s="195">
        <f t="shared" si="4"/>
        <v>0</v>
      </c>
      <c r="G23" s="263"/>
      <c r="H23" s="195">
        <f t="shared" si="5"/>
        <v>0</v>
      </c>
      <c r="I23" s="263"/>
      <c r="J23" s="195">
        <f t="shared" si="6"/>
        <v>0</v>
      </c>
    </row>
    <row r="24" spans="1:10" ht="12.75">
      <c r="A24" s="49" t="s">
        <v>34</v>
      </c>
      <c r="B24" s="41"/>
      <c r="C24" s="45"/>
      <c r="D24" s="46"/>
      <c r="E24" s="47"/>
      <c r="F24" s="195">
        <f t="shared" si="4"/>
        <v>0</v>
      </c>
      <c r="G24" s="263"/>
      <c r="H24" s="195">
        <f t="shared" si="5"/>
        <v>0</v>
      </c>
      <c r="I24" s="263"/>
      <c r="J24" s="195">
        <f t="shared" si="6"/>
        <v>0</v>
      </c>
    </row>
    <row r="25" spans="1:10" ht="12.75">
      <c r="A25" s="49" t="s">
        <v>35</v>
      </c>
      <c r="B25" s="41"/>
      <c r="C25" s="45"/>
      <c r="D25" s="46"/>
      <c r="E25" s="47"/>
      <c r="F25" s="195">
        <f t="shared" si="4"/>
        <v>0</v>
      </c>
      <c r="G25" s="263"/>
      <c r="H25" s="195">
        <f t="shared" si="5"/>
        <v>0</v>
      </c>
      <c r="I25" s="263"/>
      <c r="J25" s="195">
        <f t="shared" si="6"/>
        <v>0</v>
      </c>
    </row>
    <row r="26" spans="1:10" ht="12.75">
      <c r="A26" t="s">
        <v>52</v>
      </c>
      <c r="D26" s="1"/>
      <c r="E26" s="35">
        <f aca="true" t="shared" si="7" ref="E26:J26">SUM(E18:E25)</f>
        <v>0</v>
      </c>
      <c r="F26" s="195">
        <f t="shared" si="7"/>
        <v>0</v>
      </c>
      <c r="G26" s="257">
        <f t="shared" si="7"/>
        <v>0</v>
      </c>
      <c r="H26" s="195">
        <f t="shared" si="7"/>
        <v>0</v>
      </c>
      <c r="I26" s="257">
        <f t="shared" si="7"/>
        <v>0</v>
      </c>
      <c r="J26" s="195">
        <f t="shared" si="7"/>
        <v>0</v>
      </c>
    </row>
    <row r="27" spans="4:10" ht="12.75">
      <c r="D27" s="1"/>
      <c r="F27" s="195"/>
      <c r="G27" s="257"/>
      <c r="H27" s="195"/>
      <c r="I27" s="257"/>
      <c r="J27" s="195"/>
    </row>
    <row r="28" spans="1:10" ht="12.75">
      <c r="A28" t="s">
        <v>45</v>
      </c>
      <c r="D28" s="1"/>
      <c r="F28" s="195"/>
      <c r="G28" s="257"/>
      <c r="H28" s="195"/>
      <c r="I28" s="257"/>
      <c r="J28" s="195"/>
    </row>
    <row r="29" spans="1:10" ht="12.75">
      <c r="A29" s="44" t="s">
        <v>33</v>
      </c>
      <c r="B29" s="41"/>
      <c r="C29" s="45"/>
      <c r="D29" s="46"/>
      <c r="E29" s="47"/>
      <c r="F29" s="195">
        <f>$D29*$E29</f>
        <v>0</v>
      </c>
      <c r="G29" s="263"/>
      <c r="H29" s="195">
        <f aca="true" t="shared" si="8" ref="H29:H36">$D29*$G29*H$2</f>
        <v>0</v>
      </c>
      <c r="I29" s="263"/>
      <c r="J29" s="195">
        <f aca="true" t="shared" si="9" ref="J29:J36">$D29*$I29*J$2</f>
        <v>0</v>
      </c>
    </row>
    <row r="30" spans="1:10" ht="12.75">
      <c r="A30" s="44" t="s">
        <v>8</v>
      </c>
      <c r="B30" s="41"/>
      <c r="C30" s="45"/>
      <c r="D30" s="46"/>
      <c r="E30" s="47"/>
      <c r="F30" s="195">
        <f aca="true" t="shared" si="10" ref="F30:F36">$D30*$E30</f>
        <v>0</v>
      </c>
      <c r="G30" s="263"/>
      <c r="H30" s="195">
        <f t="shared" si="8"/>
        <v>0</v>
      </c>
      <c r="I30" s="263"/>
      <c r="J30" s="195">
        <f t="shared" si="9"/>
        <v>0</v>
      </c>
    </row>
    <row r="31" spans="1:10" ht="12.75">
      <c r="A31" s="44" t="s">
        <v>9</v>
      </c>
      <c r="B31" s="41"/>
      <c r="C31" s="45"/>
      <c r="D31" s="46"/>
      <c r="E31" s="47"/>
      <c r="F31" s="195">
        <f t="shared" si="10"/>
        <v>0</v>
      </c>
      <c r="G31" s="263"/>
      <c r="H31" s="195">
        <f t="shared" si="8"/>
        <v>0</v>
      </c>
      <c r="I31" s="263"/>
      <c r="J31" s="195">
        <f t="shared" si="9"/>
        <v>0</v>
      </c>
    </row>
    <row r="32" spans="1:10" ht="12.75">
      <c r="A32" s="49" t="s">
        <v>10</v>
      </c>
      <c r="B32" s="41"/>
      <c r="C32" s="45"/>
      <c r="D32" s="46"/>
      <c r="E32" s="47"/>
      <c r="F32" s="195">
        <f t="shared" si="10"/>
        <v>0</v>
      </c>
      <c r="G32" s="263"/>
      <c r="H32" s="195">
        <f t="shared" si="8"/>
        <v>0</v>
      </c>
      <c r="I32" s="263"/>
      <c r="J32" s="195">
        <f t="shared" si="9"/>
        <v>0</v>
      </c>
    </row>
    <row r="33" spans="1:10" ht="12.75">
      <c r="A33" s="49" t="s">
        <v>24</v>
      </c>
      <c r="B33" s="41"/>
      <c r="C33" s="45"/>
      <c r="D33" s="46"/>
      <c r="E33" s="47"/>
      <c r="F33" s="195">
        <f t="shared" si="10"/>
        <v>0</v>
      </c>
      <c r="G33" s="263"/>
      <c r="H33" s="195">
        <f t="shared" si="8"/>
        <v>0</v>
      </c>
      <c r="I33" s="263"/>
      <c r="J33" s="195">
        <f t="shared" si="9"/>
        <v>0</v>
      </c>
    </row>
    <row r="34" spans="1:10" ht="12.75">
      <c r="A34" s="49" t="s">
        <v>26</v>
      </c>
      <c r="B34" s="41"/>
      <c r="C34" s="45"/>
      <c r="D34" s="46"/>
      <c r="E34" s="47"/>
      <c r="F34" s="195">
        <f t="shared" si="10"/>
        <v>0</v>
      </c>
      <c r="G34" s="263"/>
      <c r="H34" s="195">
        <f t="shared" si="8"/>
        <v>0</v>
      </c>
      <c r="I34" s="263"/>
      <c r="J34" s="195">
        <f t="shared" si="9"/>
        <v>0</v>
      </c>
    </row>
    <row r="35" spans="1:10" ht="12.75">
      <c r="A35" s="49" t="s">
        <v>34</v>
      </c>
      <c r="B35" s="41"/>
      <c r="C35" s="45"/>
      <c r="D35" s="46"/>
      <c r="E35" s="47"/>
      <c r="F35" s="195">
        <f t="shared" si="10"/>
        <v>0</v>
      </c>
      <c r="G35" s="263"/>
      <c r="H35" s="195">
        <f t="shared" si="8"/>
        <v>0</v>
      </c>
      <c r="I35" s="263"/>
      <c r="J35" s="195">
        <f t="shared" si="9"/>
        <v>0</v>
      </c>
    </row>
    <row r="36" spans="1:10" ht="12.75">
      <c r="A36" s="49" t="s">
        <v>35</v>
      </c>
      <c r="B36" s="41"/>
      <c r="C36" s="45"/>
      <c r="D36" s="46"/>
      <c r="E36" s="47"/>
      <c r="F36" s="195">
        <f t="shared" si="10"/>
        <v>0</v>
      </c>
      <c r="G36" s="263"/>
      <c r="H36" s="195">
        <f t="shared" si="8"/>
        <v>0</v>
      </c>
      <c r="I36" s="263"/>
      <c r="J36" s="195">
        <f t="shared" si="9"/>
        <v>0</v>
      </c>
    </row>
    <row r="37" spans="1:10" ht="12.75">
      <c r="A37" t="s">
        <v>53</v>
      </c>
      <c r="D37" s="1"/>
      <c r="E37" s="35">
        <f aca="true" t="shared" si="11" ref="E37:J37">SUM(E29:E36)</f>
        <v>0</v>
      </c>
      <c r="F37" s="195">
        <f t="shared" si="11"/>
        <v>0</v>
      </c>
      <c r="G37" s="257">
        <f t="shared" si="11"/>
        <v>0</v>
      </c>
      <c r="H37" s="195">
        <f t="shared" si="11"/>
        <v>0</v>
      </c>
      <c r="I37" s="257">
        <f t="shared" si="11"/>
        <v>0</v>
      </c>
      <c r="J37" s="195">
        <f t="shared" si="11"/>
        <v>0</v>
      </c>
    </row>
    <row r="38" spans="4:10" ht="12.75">
      <c r="D38" s="1"/>
      <c r="F38" s="195"/>
      <c r="G38" s="257"/>
      <c r="H38" s="195"/>
      <c r="I38" s="257"/>
      <c r="J38" s="195"/>
    </row>
    <row r="39" spans="3:10" ht="12.75">
      <c r="C39" s="29"/>
      <c r="D39" s="37"/>
      <c r="E39" s="31" t="s">
        <v>56</v>
      </c>
      <c r="F39" s="259" t="s">
        <v>56</v>
      </c>
      <c r="G39" s="259" t="s">
        <v>57</v>
      </c>
      <c r="H39" s="259" t="s">
        <v>57</v>
      </c>
      <c r="I39" s="259" t="s">
        <v>58</v>
      </c>
      <c r="J39" s="259" t="s">
        <v>58</v>
      </c>
    </row>
    <row r="40" spans="1:10" ht="12.75">
      <c r="A40" s="29" t="s">
        <v>61</v>
      </c>
      <c r="C40" s="29" t="s">
        <v>46</v>
      </c>
      <c r="D40" s="29" t="s">
        <v>47</v>
      </c>
      <c r="E40" s="37" t="s">
        <v>48</v>
      </c>
      <c r="F40" s="261" t="s">
        <v>49</v>
      </c>
      <c r="G40" s="267" t="s">
        <v>48</v>
      </c>
      <c r="H40" s="261" t="s">
        <v>49</v>
      </c>
      <c r="I40" s="267" t="s">
        <v>48</v>
      </c>
      <c r="J40" s="261" t="s">
        <v>49</v>
      </c>
    </row>
    <row r="41" spans="2:10" ht="12.75">
      <c r="B41" t="s">
        <v>43</v>
      </c>
      <c r="C41" t="s">
        <v>54</v>
      </c>
      <c r="D41" s="45"/>
      <c r="E41" s="47"/>
      <c r="F41" s="195">
        <f>$D41*$E41</f>
        <v>0</v>
      </c>
      <c r="G41" s="263"/>
      <c r="H41" s="195">
        <f>$D41*$G41*H$2</f>
        <v>0</v>
      </c>
      <c r="I41" s="263"/>
      <c r="J41" s="195">
        <f>$D41*$I41*J$2</f>
        <v>0</v>
      </c>
    </row>
    <row r="42" spans="2:10" ht="12.75">
      <c r="B42" t="s">
        <v>44</v>
      </c>
      <c r="C42" t="s">
        <v>54</v>
      </c>
      <c r="D42" s="45"/>
      <c r="E42" s="47"/>
      <c r="F42" s="195">
        <f>$D42*$E42</f>
        <v>0</v>
      </c>
      <c r="G42" s="263"/>
      <c r="H42" s="195">
        <f>$D42*$G42*H$2</f>
        <v>0</v>
      </c>
      <c r="I42" s="263"/>
      <c r="J42" s="195">
        <f>$D42*$I42*J$2</f>
        <v>0</v>
      </c>
    </row>
    <row r="43" spans="2:10" ht="15">
      <c r="B43" t="s">
        <v>55</v>
      </c>
      <c r="C43" t="s">
        <v>54</v>
      </c>
      <c r="D43" s="45"/>
      <c r="E43" s="48"/>
      <c r="F43" s="195">
        <f>$D43*$E43</f>
        <v>0</v>
      </c>
      <c r="G43" s="264"/>
      <c r="H43" s="195">
        <f>$D43*$G43*H$2</f>
        <v>0</v>
      </c>
      <c r="I43" s="264"/>
      <c r="J43" s="195">
        <f>$D43*$I43*J$2</f>
        <v>0</v>
      </c>
    </row>
    <row r="44" spans="6:10" ht="12.75">
      <c r="F44" s="196"/>
      <c r="G44" s="257"/>
      <c r="H44" s="196"/>
      <c r="I44" s="257"/>
      <c r="J44" s="196"/>
    </row>
    <row r="45" spans="6:10" ht="12.75">
      <c r="F45" s="259" t="s">
        <v>56</v>
      </c>
      <c r="G45" s="258"/>
      <c r="H45" s="259" t="s">
        <v>57</v>
      </c>
      <c r="I45" s="258"/>
      <c r="J45" s="259" t="s">
        <v>58</v>
      </c>
    </row>
    <row r="46" spans="1:10" ht="12.75">
      <c r="A46" s="29" t="s">
        <v>60</v>
      </c>
      <c r="F46" s="261" t="s">
        <v>101</v>
      </c>
      <c r="G46" s="267"/>
      <c r="H46" s="261" t="s">
        <v>101</v>
      </c>
      <c r="I46" s="267"/>
      <c r="J46" s="261" t="s">
        <v>101</v>
      </c>
    </row>
    <row r="47" spans="2:10" ht="12.75">
      <c r="B47" t="s">
        <v>63</v>
      </c>
      <c r="C47" s="276" t="s">
        <v>326</v>
      </c>
      <c r="D47" s="277"/>
      <c r="E47" s="278"/>
      <c r="F47" s="266"/>
      <c r="G47" s="265"/>
      <c r="H47" s="266"/>
      <c r="I47" s="265"/>
      <c r="J47" s="266"/>
    </row>
    <row r="48" spans="2:10" ht="12.75">
      <c r="B48" s="45"/>
      <c r="C48" s="45"/>
      <c r="D48" s="45"/>
      <c r="E48" s="47"/>
      <c r="F48" s="221"/>
      <c r="G48" s="257"/>
      <c r="H48" s="221"/>
      <c r="I48" s="257"/>
      <c r="J48" s="221"/>
    </row>
    <row r="49" spans="2:10" ht="12.75">
      <c r="B49" s="45"/>
      <c r="C49" s="45"/>
      <c r="D49" s="45"/>
      <c r="E49" s="47"/>
      <c r="F49" s="221"/>
      <c r="G49" s="257"/>
      <c r="H49" s="221"/>
      <c r="I49" s="257"/>
      <c r="J49" s="221"/>
    </row>
    <row r="50" spans="2:10" ht="12.75">
      <c r="B50" s="45"/>
      <c r="C50" s="45"/>
      <c r="D50" s="45"/>
      <c r="E50" s="47"/>
      <c r="F50" s="221"/>
      <c r="G50" s="257"/>
      <c r="H50" s="221"/>
      <c r="I50" s="257"/>
      <c r="J50" s="221"/>
    </row>
    <row r="51" spans="2:10" ht="12.75">
      <c r="B51" s="45"/>
      <c r="C51" s="45"/>
      <c r="D51" s="45"/>
      <c r="E51" s="47"/>
      <c r="F51" s="221"/>
      <c r="G51" s="257"/>
      <c r="H51" s="221"/>
      <c r="I51" s="257"/>
      <c r="J51" s="221"/>
    </row>
    <row r="52" spans="2:10" ht="12.75">
      <c r="B52" s="45"/>
      <c r="C52" s="45"/>
      <c r="D52" s="45"/>
      <c r="E52" s="47"/>
      <c r="F52" s="221"/>
      <c r="G52" s="257"/>
      <c r="H52" s="221"/>
      <c r="I52" s="257"/>
      <c r="J52" s="221"/>
    </row>
    <row r="53" spans="1:10" ht="12.75">
      <c r="A53" t="s">
        <v>104</v>
      </c>
      <c r="F53" s="195">
        <f>SUM(F47:F52)</f>
        <v>0</v>
      </c>
      <c r="G53" s="257"/>
      <c r="H53" s="195">
        <f>SUM(H47:H52)</f>
        <v>0</v>
      </c>
      <c r="I53" s="257"/>
      <c r="J53" s="195">
        <f>SUM(J47:J52)</f>
        <v>0</v>
      </c>
    </row>
    <row r="54" spans="6:10" ht="12.75">
      <c r="F54" s="196"/>
      <c r="G54" s="257"/>
      <c r="H54" s="196"/>
      <c r="I54" s="257"/>
      <c r="J54" s="196"/>
    </row>
    <row r="55" spans="2:10" ht="12.75">
      <c r="B55" s="32"/>
      <c r="F55" s="196"/>
      <c r="G55" s="257"/>
      <c r="H55" s="196"/>
      <c r="I55" s="257"/>
      <c r="J55" s="196"/>
    </row>
    <row r="56" spans="6:10" ht="12.75">
      <c r="F56" s="196"/>
      <c r="G56" s="257"/>
      <c r="H56" s="196"/>
      <c r="I56" s="257"/>
      <c r="J56" s="196"/>
    </row>
    <row r="57" spans="1:10" ht="12.75">
      <c r="A57" s="32" t="s">
        <v>102</v>
      </c>
      <c r="F57" s="196"/>
      <c r="G57" s="257"/>
      <c r="H57" s="196"/>
      <c r="I57" s="257"/>
      <c r="J57" s="196"/>
    </row>
    <row r="58" spans="6:10" ht="12.75">
      <c r="F58" s="196"/>
      <c r="G58" s="257"/>
      <c r="H58" s="196"/>
      <c r="I58" s="257"/>
      <c r="J58" s="196"/>
    </row>
    <row r="59" spans="1:10" ht="12.75">
      <c r="A59" s="29" t="s">
        <v>130</v>
      </c>
      <c r="F59" s="196"/>
      <c r="G59" s="257"/>
      <c r="H59" s="196"/>
      <c r="I59" s="257"/>
      <c r="J59" s="196"/>
    </row>
    <row r="60" spans="1:10" ht="12.75">
      <c r="A60" s="29"/>
      <c r="B60" s="29" t="s">
        <v>324</v>
      </c>
      <c r="F60" s="196"/>
      <c r="G60" s="257"/>
      <c r="H60" s="196"/>
      <c r="I60" s="257"/>
      <c r="J60" s="196"/>
    </row>
    <row r="61" spans="1:10" ht="12.75">
      <c r="A61" s="29"/>
      <c r="F61" s="196"/>
      <c r="G61" s="257"/>
      <c r="H61" s="196"/>
      <c r="I61" s="257"/>
      <c r="J61" s="196"/>
    </row>
    <row r="62" spans="1:10" ht="12.75">
      <c r="A62" t="s">
        <v>103</v>
      </c>
      <c r="B62" t="s">
        <v>105</v>
      </c>
      <c r="F62" s="196"/>
      <c r="G62" s="257"/>
      <c r="H62" s="196"/>
      <c r="I62" s="257"/>
      <c r="J62" s="196"/>
    </row>
    <row r="63" spans="2:10" ht="12.75">
      <c r="B63" t="s">
        <v>304</v>
      </c>
      <c r="F63" s="196"/>
      <c r="G63" s="257"/>
      <c r="H63" s="196"/>
      <c r="I63" s="257"/>
      <c r="J63" s="196"/>
    </row>
    <row r="64" spans="2:10" ht="12.75">
      <c r="B64" t="s">
        <v>303</v>
      </c>
      <c r="F64" s="196"/>
      <c r="G64" s="257"/>
      <c r="H64" s="196"/>
      <c r="I64" s="257"/>
      <c r="J64" s="196"/>
    </row>
    <row r="65" spans="6:10" ht="12.75">
      <c r="F65" s="196"/>
      <c r="G65" s="257"/>
      <c r="H65" s="196"/>
      <c r="I65" s="257"/>
      <c r="J65" s="196"/>
    </row>
    <row r="66" spans="1:10" ht="12.75">
      <c r="A66" t="s">
        <v>106</v>
      </c>
      <c r="B66" t="s">
        <v>351</v>
      </c>
      <c r="F66" s="196"/>
      <c r="G66" s="257"/>
      <c r="H66" s="196"/>
      <c r="I66" s="257"/>
      <c r="J66" s="196"/>
    </row>
    <row r="67" spans="2:10" ht="12.75">
      <c r="B67" t="s">
        <v>107</v>
      </c>
      <c r="F67" s="196"/>
      <c r="G67" s="257"/>
      <c r="H67" s="196"/>
      <c r="I67" s="257"/>
      <c r="J67" s="196"/>
    </row>
    <row r="68" spans="6:10" ht="12.75">
      <c r="F68" s="196"/>
      <c r="G68" s="257"/>
      <c r="H68" s="196"/>
      <c r="I68" s="257"/>
      <c r="J68" s="196"/>
    </row>
    <row r="69" spans="1:10" ht="12.75">
      <c r="A69" t="s">
        <v>108</v>
      </c>
      <c r="B69" t="s">
        <v>327</v>
      </c>
      <c r="F69" s="196"/>
      <c r="G69" s="257"/>
      <c r="H69" s="196"/>
      <c r="I69" s="257"/>
      <c r="J69" s="196"/>
    </row>
    <row r="70" spans="6:10" ht="12.75">
      <c r="F70" s="196"/>
      <c r="G70" s="257"/>
      <c r="H70" s="196"/>
      <c r="I70" s="257"/>
      <c r="J70" s="196"/>
    </row>
    <row r="71" spans="6:10" ht="12.75">
      <c r="F71" s="196"/>
      <c r="G71" s="257"/>
      <c r="H71" s="196"/>
      <c r="I71" s="257"/>
      <c r="J71" s="196"/>
    </row>
    <row r="72" spans="1:10" ht="12.75">
      <c r="A72" s="57" t="s">
        <v>114</v>
      </c>
      <c r="F72" s="196"/>
      <c r="G72" s="257"/>
      <c r="H72" s="196"/>
      <c r="I72" s="257"/>
      <c r="J72" s="196"/>
    </row>
    <row r="73" spans="6:10" ht="12.75">
      <c r="F73" s="196"/>
      <c r="G73" s="257"/>
      <c r="H73" s="196"/>
      <c r="I73" s="257"/>
      <c r="J73" s="196"/>
    </row>
    <row r="74" spans="6:10" ht="12.75">
      <c r="F74" s="196"/>
      <c r="G74" s="257"/>
      <c r="H74" s="196"/>
      <c r="I74" s="257"/>
      <c r="J74" s="196"/>
    </row>
    <row r="75" spans="6:10" ht="12.75">
      <c r="F75" s="196"/>
      <c r="G75" s="257"/>
      <c r="H75" s="196"/>
      <c r="I75" s="257"/>
      <c r="J75" s="196"/>
    </row>
    <row r="76" spans="6:10" ht="12.75">
      <c r="F76" s="196"/>
      <c r="G76" s="257"/>
      <c r="H76" s="196"/>
      <c r="I76" s="257"/>
      <c r="J76" s="196"/>
    </row>
    <row r="77" spans="6:10" ht="12.75">
      <c r="F77" s="196"/>
      <c r="G77" s="257"/>
      <c r="H77" s="196"/>
      <c r="I77" s="257"/>
      <c r="J77" s="196"/>
    </row>
    <row r="78" spans="6:10" ht="12.75">
      <c r="F78" s="196"/>
      <c r="G78" s="257"/>
      <c r="H78" s="196"/>
      <c r="I78" s="257"/>
      <c r="J78" s="196"/>
    </row>
    <row r="79" spans="6:10" ht="12.75">
      <c r="F79" s="196"/>
      <c r="G79" s="257"/>
      <c r="H79" s="196"/>
      <c r="I79" s="257"/>
      <c r="J79" s="196"/>
    </row>
    <row r="80" spans="6:10" ht="12.75">
      <c r="F80" s="196"/>
      <c r="G80" s="257"/>
      <c r="H80" s="196"/>
      <c r="I80" s="257"/>
      <c r="J80" s="196"/>
    </row>
    <row r="81" spans="6:10" ht="12.75">
      <c r="F81" s="196"/>
      <c r="G81" s="257"/>
      <c r="H81" s="196"/>
      <c r="I81" s="257"/>
      <c r="J81" s="196"/>
    </row>
    <row r="82" spans="6:10" ht="12.75">
      <c r="F82" s="196"/>
      <c r="G82" s="257"/>
      <c r="H82" s="196"/>
      <c r="I82" s="257"/>
      <c r="J82" s="196"/>
    </row>
    <row r="83" spans="6:10" ht="12.75">
      <c r="F83" s="196"/>
      <c r="G83" s="257"/>
      <c r="H83" s="196"/>
      <c r="I83" s="257"/>
      <c r="J83" s="196"/>
    </row>
    <row r="84" spans="6:10" ht="12.75">
      <c r="F84" s="196"/>
      <c r="G84" s="257"/>
      <c r="H84" s="196"/>
      <c r="I84" s="257"/>
      <c r="J84" s="196"/>
    </row>
    <row r="85" spans="6:10" ht="12.75">
      <c r="F85" s="196"/>
      <c r="G85" s="257"/>
      <c r="H85" s="196"/>
      <c r="I85" s="257"/>
      <c r="J85" s="196"/>
    </row>
    <row r="86" spans="6:10" ht="12.75">
      <c r="F86" s="196"/>
      <c r="G86" s="257"/>
      <c r="H86" s="196"/>
      <c r="I86" s="257"/>
      <c r="J86" s="196"/>
    </row>
    <row r="87" spans="6:10" ht="12.75">
      <c r="F87" s="196"/>
      <c r="G87" s="257"/>
      <c r="H87" s="196"/>
      <c r="I87" s="257"/>
      <c r="J87" s="196"/>
    </row>
    <row r="88" spans="6:10" ht="12.75">
      <c r="F88" s="196"/>
      <c r="G88" s="257"/>
      <c r="H88" s="196"/>
      <c r="I88" s="257"/>
      <c r="J88" s="196"/>
    </row>
    <row r="89" spans="6:10" ht="12.75">
      <c r="F89" s="196"/>
      <c r="G89" s="257"/>
      <c r="H89" s="196"/>
      <c r="I89" s="257"/>
      <c r="J89" s="196"/>
    </row>
    <row r="90" spans="6:10" ht="12.75">
      <c r="F90" s="196"/>
      <c r="G90" s="257"/>
      <c r="H90" s="196"/>
      <c r="I90" s="257"/>
      <c r="J90" s="196"/>
    </row>
    <row r="91" spans="6:10" ht="12.75">
      <c r="F91" s="196"/>
      <c r="G91" s="257"/>
      <c r="H91" s="196"/>
      <c r="I91" s="257"/>
      <c r="J91" s="196"/>
    </row>
    <row r="92" spans="6:10" ht="12.75">
      <c r="F92" s="196"/>
      <c r="G92" s="257"/>
      <c r="H92" s="196"/>
      <c r="I92" s="257"/>
      <c r="J92" s="196"/>
    </row>
    <row r="93" spans="6:10" ht="12.75">
      <c r="F93" s="196"/>
      <c r="G93" s="257"/>
      <c r="H93" s="196"/>
      <c r="I93" s="257"/>
      <c r="J93" s="196"/>
    </row>
    <row r="94" spans="6:10" ht="12.75">
      <c r="F94" s="196"/>
      <c r="G94" s="257"/>
      <c r="H94" s="196"/>
      <c r="I94" s="257"/>
      <c r="J94" s="196"/>
    </row>
    <row r="95" spans="6:10" ht="12.75">
      <c r="F95" s="196"/>
      <c r="G95" s="257"/>
      <c r="H95" s="196"/>
      <c r="I95" s="257"/>
      <c r="J95" s="196"/>
    </row>
    <row r="96" spans="6:10" ht="12.75">
      <c r="F96" s="196"/>
      <c r="G96" s="257"/>
      <c r="H96" s="196"/>
      <c r="I96" s="257"/>
      <c r="J96" s="196"/>
    </row>
    <row r="97" spans="6:10" ht="12.75">
      <c r="F97" s="196"/>
      <c r="G97" s="257"/>
      <c r="H97" s="196"/>
      <c r="I97" s="257"/>
      <c r="J97" s="196"/>
    </row>
    <row r="98" spans="6:10" ht="12.75">
      <c r="F98" s="196"/>
      <c r="G98" s="257"/>
      <c r="H98" s="196"/>
      <c r="I98" s="257"/>
      <c r="J98" s="196"/>
    </row>
    <row r="99" spans="6:10" ht="12.75">
      <c r="F99" s="196"/>
      <c r="G99" s="257"/>
      <c r="H99" s="196"/>
      <c r="I99" s="257"/>
      <c r="J99" s="196"/>
    </row>
    <row r="100" spans="6:10" ht="12.75">
      <c r="F100" s="196"/>
      <c r="G100" s="257"/>
      <c r="H100" s="196"/>
      <c r="I100" s="257"/>
      <c r="J100" s="196"/>
    </row>
    <row r="101" spans="6:10" ht="12.75">
      <c r="F101" s="196"/>
      <c r="G101" s="257"/>
      <c r="H101" s="196"/>
      <c r="I101" s="257"/>
      <c r="J101" s="196"/>
    </row>
    <row r="102" spans="6:10" ht="12.75">
      <c r="F102" s="196"/>
      <c r="G102" s="257"/>
      <c r="H102" s="196"/>
      <c r="I102" s="257"/>
      <c r="J102" s="196"/>
    </row>
    <row r="103" spans="6:10" ht="12.75">
      <c r="F103" s="196"/>
      <c r="G103" s="257"/>
      <c r="H103" s="196"/>
      <c r="I103" s="257"/>
      <c r="J103" s="196"/>
    </row>
    <row r="104" spans="6:10" ht="12.75">
      <c r="F104" s="196"/>
      <c r="G104" s="257"/>
      <c r="H104" s="196"/>
      <c r="I104" s="257"/>
      <c r="J104" s="196"/>
    </row>
    <row r="105" spans="6:10" ht="12.75">
      <c r="F105" s="196"/>
      <c r="G105" s="257"/>
      <c r="H105" s="196"/>
      <c r="I105" s="257"/>
      <c r="J105" s="196"/>
    </row>
    <row r="106" spans="6:10" ht="12.75">
      <c r="F106" s="196"/>
      <c r="G106" s="257"/>
      <c r="H106" s="196"/>
      <c r="I106" s="257"/>
      <c r="J106" s="196"/>
    </row>
    <row r="107" spans="6:10" ht="12.75">
      <c r="F107" s="196"/>
      <c r="G107" s="257"/>
      <c r="H107" s="196"/>
      <c r="I107" s="257"/>
      <c r="J107" s="196"/>
    </row>
    <row r="108" spans="6:10" ht="12.75">
      <c r="F108" s="196"/>
      <c r="G108" s="257"/>
      <c r="H108" s="196"/>
      <c r="I108" s="257"/>
      <c r="J108" s="196"/>
    </row>
    <row r="109" spans="6:10" ht="12.75">
      <c r="F109" s="196"/>
      <c r="G109" s="257"/>
      <c r="H109" s="196"/>
      <c r="I109" s="257"/>
      <c r="J109" s="196"/>
    </row>
    <row r="110" spans="6:10" ht="12.75">
      <c r="F110" s="196"/>
      <c r="G110" s="257"/>
      <c r="H110" s="196"/>
      <c r="I110" s="257"/>
      <c r="J110" s="196"/>
    </row>
    <row r="111" spans="6:10" ht="12.75">
      <c r="F111" s="196"/>
      <c r="G111" s="257"/>
      <c r="H111" s="196"/>
      <c r="I111" s="257"/>
      <c r="J111" s="196"/>
    </row>
    <row r="112" spans="6:10" ht="12.75">
      <c r="F112" s="196"/>
      <c r="G112" s="257"/>
      <c r="H112" s="196"/>
      <c r="I112" s="257"/>
      <c r="J112" s="196"/>
    </row>
    <row r="113" spans="6:10" ht="12.75">
      <c r="F113" s="196"/>
      <c r="G113" s="257"/>
      <c r="H113" s="196"/>
      <c r="I113" s="257"/>
      <c r="J113" s="196"/>
    </row>
    <row r="114" spans="6:10" ht="12.75">
      <c r="F114" s="196"/>
      <c r="G114" s="257"/>
      <c r="H114" s="196"/>
      <c r="I114" s="257"/>
      <c r="J114" s="196"/>
    </row>
    <row r="115" spans="6:10" ht="12.75">
      <c r="F115" s="196"/>
      <c r="G115" s="257"/>
      <c r="H115" s="196"/>
      <c r="I115" s="257"/>
      <c r="J115" s="196"/>
    </row>
    <row r="116" spans="6:10" ht="12.75">
      <c r="F116" s="196"/>
      <c r="G116" s="257"/>
      <c r="H116" s="196"/>
      <c r="I116" s="257"/>
      <c r="J116" s="196"/>
    </row>
    <row r="117" spans="6:10" ht="12.75">
      <c r="F117" s="196"/>
      <c r="G117" s="257"/>
      <c r="H117" s="196"/>
      <c r="I117" s="257"/>
      <c r="J117" s="196"/>
    </row>
    <row r="118" spans="6:10" ht="12.75">
      <c r="F118" s="196"/>
      <c r="G118" s="257"/>
      <c r="H118" s="196"/>
      <c r="I118" s="257"/>
      <c r="J118" s="196"/>
    </row>
    <row r="119" spans="6:10" ht="12.75">
      <c r="F119" s="196"/>
      <c r="G119" s="257"/>
      <c r="H119" s="196"/>
      <c r="I119" s="257"/>
      <c r="J119" s="196"/>
    </row>
    <row r="120" spans="6:10" ht="12.75">
      <c r="F120" s="196"/>
      <c r="G120" s="257"/>
      <c r="H120" s="196"/>
      <c r="I120" s="257"/>
      <c r="J120" s="196"/>
    </row>
  </sheetData>
  <sheetProtection/>
  <mergeCells count="1">
    <mergeCell ref="C47:E47"/>
  </mergeCells>
  <printOptions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1.8515625" style="0" customWidth="1"/>
    <col min="4" max="4" width="15.421875" style="0" bestFit="1" customWidth="1"/>
    <col min="5" max="5" width="16.57421875" style="0" customWidth="1"/>
    <col min="6" max="6" width="12.28125" style="35" bestFit="1" customWidth="1"/>
    <col min="7" max="7" width="14.28125" style="0" bestFit="1" customWidth="1"/>
    <col min="8" max="8" width="14.28125" style="35" customWidth="1"/>
    <col min="9" max="9" width="14.28125" style="0" bestFit="1" customWidth="1"/>
    <col min="10" max="10" width="14.28125" style="35" customWidth="1"/>
    <col min="11" max="11" width="16.140625" style="0" customWidth="1"/>
  </cols>
  <sheetData>
    <row r="1" spans="1:11" ht="12.75">
      <c r="A1" s="148" t="s">
        <v>329</v>
      </c>
      <c r="B1" s="135"/>
      <c r="C1" s="135"/>
      <c r="D1" s="135"/>
      <c r="E1" s="135"/>
      <c r="F1" s="270"/>
      <c r="G1" s="135"/>
      <c r="H1" s="270"/>
      <c r="I1" s="135"/>
      <c r="J1" s="270"/>
      <c r="K1" s="135"/>
    </row>
    <row r="2" spans="1:11" ht="12.75">
      <c r="A2" t="s">
        <v>143</v>
      </c>
      <c r="I2" s="33">
        <f>'Telehealth Clinical Rev Detail'!$H$2</f>
        <v>1.02</v>
      </c>
      <c r="J2" s="39"/>
      <c r="K2" s="64">
        <f>'Telehealth Clinical Rev Detail'!$J$2</f>
        <v>1.0404</v>
      </c>
    </row>
    <row r="4" spans="1:11" ht="12.75">
      <c r="A4" s="29" t="s">
        <v>62</v>
      </c>
      <c r="B4" s="29"/>
      <c r="C4" s="29"/>
      <c r="D4" s="29"/>
      <c r="E4" s="29"/>
      <c r="F4" s="36" t="s">
        <v>56</v>
      </c>
      <c r="G4" s="31" t="s">
        <v>56</v>
      </c>
      <c r="H4" s="36" t="s">
        <v>57</v>
      </c>
      <c r="I4" s="31" t="s">
        <v>57</v>
      </c>
      <c r="J4" s="36" t="s">
        <v>58</v>
      </c>
      <c r="K4" s="31" t="s">
        <v>58</v>
      </c>
    </row>
    <row r="5" spans="2:11" ht="24.75" customHeight="1">
      <c r="B5" s="29" t="s">
        <v>50</v>
      </c>
      <c r="C5" s="29" t="s">
        <v>46</v>
      </c>
      <c r="D5" s="238" t="s">
        <v>321</v>
      </c>
      <c r="E5" s="238" t="s">
        <v>322</v>
      </c>
      <c r="F5" s="37" t="s">
        <v>48</v>
      </c>
      <c r="G5" s="29" t="s">
        <v>49</v>
      </c>
      <c r="H5" s="37" t="s">
        <v>48</v>
      </c>
      <c r="I5" s="29" t="s">
        <v>49</v>
      </c>
      <c r="J5" s="37" t="s">
        <v>48</v>
      </c>
      <c r="K5" s="29" t="s">
        <v>49</v>
      </c>
    </row>
    <row r="6" spans="2:11" ht="12.75">
      <c r="B6" t="s">
        <v>43</v>
      </c>
      <c r="D6" s="1"/>
      <c r="E6" s="1"/>
      <c r="G6" s="1"/>
      <c r="I6" s="1"/>
      <c r="J6" s="1"/>
      <c r="K6" s="1"/>
    </row>
    <row r="7" spans="1:11" ht="12.75">
      <c r="A7" s="44" t="s">
        <v>33</v>
      </c>
      <c r="B7" s="41"/>
      <c r="C7" s="45"/>
      <c r="D7" s="46"/>
      <c r="E7" s="46"/>
      <c r="F7" s="47"/>
      <c r="G7" s="195">
        <f>($D7+$E7)*F7</f>
        <v>0</v>
      </c>
      <c r="H7" s="263"/>
      <c r="I7" s="195">
        <f>($D7+$E7)*H7*I$2</f>
        <v>0</v>
      </c>
      <c r="J7" s="263"/>
      <c r="K7" s="195">
        <f>($D7+$E7)*J7*K$2</f>
        <v>0</v>
      </c>
    </row>
    <row r="8" spans="1:11" ht="12.75">
      <c r="A8" s="44" t="s">
        <v>8</v>
      </c>
      <c r="B8" s="41"/>
      <c r="C8" s="45"/>
      <c r="D8" s="46"/>
      <c r="E8" s="46"/>
      <c r="F8" s="47"/>
      <c r="G8" s="195">
        <f aca="true" t="shared" si="0" ref="G8:G14">($D8+$E8)*F8</f>
        <v>0</v>
      </c>
      <c r="H8" s="263"/>
      <c r="I8" s="195">
        <f aca="true" t="shared" si="1" ref="I8:I14">($D8+$E8)*H8*I$2</f>
        <v>0</v>
      </c>
      <c r="J8" s="263"/>
      <c r="K8" s="195">
        <f aca="true" t="shared" si="2" ref="K8:K14">($D8+$E8)*J8*K$2</f>
        <v>0</v>
      </c>
    </row>
    <row r="9" spans="1:11" ht="12.75">
      <c r="A9" s="44" t="s">
        <v>9</v>
      </c>
      <c r="B9" s="41"/>
      <c r="C9" s="45"/>
      <c r="D9" s="46"/>
      <c r="E9" s="46"/>
      <c r="F9" s="47"/>
      <c r="G9" s="195">
        <f t="shared" si="0"/>
        <v>0</v>
      </c>
      <c r="H9" s="263"/>
      <c r="I9" s="195">
        <f t="shared" si="1"/>
        <v>0</v>
      </c>
      <c r="J9" s="263"/>
      <c r="K9" s="195">
        <f t="shared" si="2"/>
        <v>0</v>
      </c>
    </row>
    <row r="10" spans="1:11" ht="12.75">
      <c r="A10" s="49" t="s">
        <v>10</v>
      </c>
      <c r="B10" s="41"/>
      <c r="C10" s="45"/>
      <c r="D10" s="46"/>
      <c r="E10" s="46"/>
      <c r="F10" s="47"/>
      <c r="G10" s="195">
        <f t="shared" si="0"/>
        <v>0</v>
      </c>
      <c r="H10" s="263"/>
      <c r="I10" s="195">
        <f t="shared" si="1"/>
        <v>0</v>
      </c>
      <c r="J10" s="263"/>
      <c r="K10" s="195">
        <f t="shared" si="2"/>
        <v>0</v>
      </c>
    </row>
    <row r="11" spans="1:11" ht="12.75">
      <c r="A11" s="49" t="s">
        <v>24</v>
      </c>
      <c r="B11" s="41"/>
      <c r="C11" s="45"/>
      <c r="D11" s="46"/>
      <c r="E11" s="46"/>
      <c r="F11" s="47"/>
      <c r="G11" s="195">
        <f t="shared" si="0"/>
        <v>0</v>
      </c>
      <c r="H11" s="263"/>
      <c r="I11" s="195">
        <f t="shared" si="1"/>
        <v>0</v>
      </c>
      <c r="J11" s="263"/>
      <c r="K11" s="195">
        <f t="shared" si="2"/>
        <v>0</v>
      </c>
    </row>
    <row r="12" spans="1:11" ht="12.75">
      <c r="A12" s="49" t="s">
        <v>26</v>
      </c>
      <c r="B12" s="41"/>
      <c r="C12" s="45"/>
      <c r="D12" s="46"/>
      <c r="E12" s="46"/>
      <c r="F12" s="47"/>
      <c r="G12" s="195">
        <f t="shared" si="0"/>
        <v>0</v>
      </c>
      <c r="H12" s="263"/>
      <c r="I12" s="195">
        <f t="shared" si="1"/>
        <v>0</v>
      </c>
      <c r="J12" s="263"/>
      <c r="K12" s="195">
        <f t="shared" si="2"/>
        <v>0</v>
      </c>
    </row>
    <row r="13" spans="1:11" ht="12.75">
      <c r="A13" s="49" t="s">
        <v>34</v>
      </c>
      <c r="B13" s="41"/>
      <c r="C13" s="45"/>
      <c r="D13" s="46"/>
      <c r="E13" s="46"/>
      <c r="F13" s="47"/>
      <c r="G13" s="195">
        <f t="shared" si="0"/>
        <v>0</v>
      </c>
      <c r="H13" s="263"/>
      <c r="I13" s="195">
        <f t="shared" si="1"/>
        <v>0</v>
      </c>
      <c r="J13" s="263"/>
      <c r="K13" s="195">
        <f t="shared" si="2"/>
        <v>0</v>
      </c>
    </row>
    <row r="14" spans="1:11" ht="15">
      <c r="A14" s="49" t="s">
        <v>35</v>
      </c>
      <c r="B14" s="41"/>
      <c r="C14" s="45"/>
      <c r="D14" s="46"/>
      <c r="E14" s="46"/>
      <c r="F14" s="47"/>
      <c r="G14" s="260">
        <f t="shared" si="0"/>
        <v>0</v>
      </c>
      <c r="H14" s="264"/>
      <c r="I14" s="260">
        <f t="shared" si="1"/>
        <v>0</v>
      </c>
      <c r="J14" s="264"/>
      <c r="K14" s="260">
        <f t="shared" si="2"/>
        <v>0</v>
      </c>
    </row>
    <row r="15" spans="1:11" ht="12.75">
      <c r="A15" t="s">
        <v>51</v>
      </c>
      <c r="D15" s="1"/>
      <c r="E15" s="1"/>
      <c r="F15" s="35">
        <f aca="true" t="shared" si="3" ref="F15:K15">SUM(F7:F14)</f>
        <v>0</v>
      </c>
      <c r="G15" s="195">
        <f t="shared" si="3"/>
        <v>0</v>
      </c>
      <c r="H15" s="257">
        <f t="shared" si="3"/>
        <v>0</v>
      </c>
      <c r="I15" s="195">
        <f t="shared" si="3"/>
        <v>0</v>
      </c>
      <c r="J15" s="257">
        <f t="shared" si="3"/>
        <v>0</v>
      </c>
      <c r="K15" s="195">
        <f t="shared" si="3"/>
        <v>0</v>
      </c>
    </row>
    <row r="16" spans="4:11" ht="12.75">
      <c r="D16" s="1"/>
      <c r="E16" s="1"/>
      <c r="G16" s="195"/>
      <c r="H16" s="257"/>
      <c r="I16" s="195"/>
      <c r="J16" s="257"/>
      <c r="K16" s="195"/>
    </row>
    <row r="17" spans="2:11" ht="12.75">
      <c r="B17" t="s">
        <v>44</v>
      </c>
      <c r="D17" s="1"/>
      <c r="E17" s="1"/>
      <c r="G17" s="195"/>
      <c r="H17" s="265"/>
      <c r="I17" s="266"/>
      <c r="J17" s="265"/>
      <c r="K17" s="195"/>
    </row>
    <row r="18" spans="1:11" ht="12.75">
      <c r="A18" s="44" t="s">
        <v>33</v>
      </c>
      <c r="B18" s="41"/>
      <c r="C18" s="45"/>
      <c r="D18" s="46"/>
      <c r="E18" s="46"/>
      <c r="F18" s="47"/>
      <c r="G18" s="195">
        <f>($D18+$E18)*F18</f>
        <v>0</v>
      </c>
      <c r="H18" s="263"/>
      <c r="I18" s="195">
        <f>($D18+$E18)*H18*I$2</f>
        <v>0</v>
      </c>
      <c r="J18" s="263"/>
      <c r="K18" s="195">
        <f>($D18+$E18)*J18*K$2</f>
        <v>0</v>
      </c>
    </row>
    <row r="19" spans="1:11" ht="12.75">
      <c r="A19" s="44" t="s">
        <v>8</v>
      </c>
      <c r="B19" s="41"/>
      <c r="C19" s="45"/>
      <c r="D19" s="46"/>
      <c r="E19" s="46"/>
      <c r="F19" s="47"/>
      <c r="G19" s="195">
        <f aca="true" t="shared" si="4" ref="G19:G25">($D19+$E19)*F19</f>
        <v>0</v>
      </c>
      <c r="H19" s="263"/>
      <c r="I19" s="195">
        <f aca="true" t="shared" si="5" ref="I19:I25">($D19+$E19)*H19*I$2</f>
        <v>0</v>
      </c>
      <c r="J19" s="263"/>
      <c r="K19" s="195">
        <f aca="true" t="shared" si="6" ref="K19:K25">($D19+$E19)*J19*K$2</f>
        <v>0</v>
      </c>
    </row>
    <row r="20" spans="1:11" ht="12.75">
      <c r="A20" s="44" t="s">
        <v>9</v>
      </c>
      <c r="B20" s="41"/>
      <c r="C20" s="45"/>
      <c r="D20" s="46"/>
      <c r="E20" s="46"/>
      <c r="F20" s="47"/>
      <c r="G20" s="195">
        <f t="shared" si="4"/>
        <v>0</v>
      </c>
      <c r="H20" s="263"/>
      <c r="I20" s="195">
        <f t="shared" si="5"/>
        <v>0</v>
      </c>
      <c r="J20" s="263"/>
      <c r="K20" s="195">
        <f t="shared" si="6"/>
        <v>0</v>
      </c>
    </row>
    <row r="21" spans="1:11" ht="12.75">
      <c r="A21" s="49" t="s">
        <v>10</v>
      </c>
      <c r="B21" s="41"/>
      <c r="C21" s="45"/>
      <c r="D21" s="46"/>
      <c r="E21" s="46"/>
      <c r="F21" s="47"/>
      <c r="G21" s="195">
        <f t="shared" si="4"/>
        <v>0</v>
      </c>
      <c r="H21" s="263"/>
      <c r="I21" s="195">
        <f t="shared" si="5"/>
        <v>0</v>
      </c>
      <c r="J21" s="263"/>
      <c r="K21" s="195">
        <f t="shared" si="6"/>
        <v>0</v>
      </c>
    </row>
    <row r="22" spans="1:11" ht="12.75">
      <c r="A22" s="49" t="s">
        <v>24</v>
      </c>
      <c r="B22" s="41"/>
      <c r="C22" s="45"/>
      <c r="D22" s="46"/>
      <c r="E22" s="46"/>
      <c r="F22" s="47"/>
      <c r="G22" s="195">
        <f t="shared" si="4"/>
        <v>0</v>
      </c>
      <c r="H22" s="263"/>
      <c r="I22" s="195">
        <f t="shared" si="5"/>
        <v>0</v>
      </c>
      <c r="J22" s="263"/>
      <c r="K22" s="195">
        <f t="shared" si="6"/>
        <v>0</v>
      </c>
    </row>
    <row r="23" spans="1:11" ht="12.75">
      <c r="A23" s="49" t="s">
        <v>26</v>
      </c>
      <c r="B23" s="41"/>
      <c r="C23" s="45"/>
      <c r="D23" s="46"/>
      <c r="E23" s="46"/>
      <c r="F23" s="47"/>
      <c r="G23" s="195">
        <f t="shared" si="4"/>
        <v>0</v>
      </c>
      <c r="H23" s="263"/>
      <c r="I23" s="195">
        <f t="shared" si="5"/>
        <v>0</v>
      </c>
      <c r="J23" s="263"/>
      <c r="K23" s="195">
        <f t="shared" si="6"/>
        <v>0</v>
      </c>
    </row>
    <row r="24" spans="1:11" ht="12.75">
      <c r="A24" s="49" t="s">
        <v>34</v>
      </c>
      <c r="B24" s="41"/>
      <c r="C24" s="45"/>
      <c r="D24" s="46"/>
      <c r="E24" s="46"/>
      <c r="F24" s="47"/>
      <c r="G24" s="195">
        <f t="shared" si="4"/>
        <v>0</v>
      </c>
      <c r="H24" s="263"/>
      <c r="I24" s="195">
        <f t="shared" si="5"/>
        <v>0</v>
      </c>
      <c r="J24" s="263"/>
      <c r="K24" s="195">
        <f t="shared" si="6"/>
        <v>0</v>
      </c>
    </row>
    <row r="25" spans="1:11" ht="12.75">
      <c r="A25" s="49" t="s">
        <v>35</v>
      </c>
      <c r="B25" s="41"/>
      <c r="C25" s="45"/>
      <c r="D25" s="46"/>
      <c r="E25" s="46"/>
      <c r="F25" s="47"/>
      <c r="G25" s="195">
        <f t="shared" si="4"/>
        <v>0</v>
      </c>
      <c r="H25" s="263"/>
      <c r="I25" s="195">
        <f t="shared" si="5"/>
        <v>0</v>
      </c>
      <c r="J25" s="263"/>
      <c r="K25" s="195">
        <f t="shared" si="6"/>
        <v>0</v>
      </c>
    </row>
    <row r="26" spans="1:11" ht="12.75">
      <c r="A26" t="s">
        <v>52</v>
      </c>
      <c r="D26" s="1"/>
      <c r="E26" s="1"/>
      <c r="F26" s="35">
        <f aca="true" t="shared" si="7" ref="F26:K26">SUM(F18:F25)</f>
        <v>0</v>
      </c>
      <c r="G26" s="195">
        <f t="shared" si="7"/>
        <v>0</v>
      </c>
      <c r="H26" s="257">
        <f t="shared" si="7"/>
        <v>0</v>
      </c>
      <c r="I26" s="195">
        <f t="shared" si="7"/>
        <v>0</v>
      </c>
      <c r="J26" s="257">
        <f t="shared" si="7"/>
        <v>0</v>
      </c>
      <c r="K26" s="195">
        <f t="shared" si="7"/>
        <v>0</v>
      </c>
    </row>
    <row r="27" spans="4:11" ht="12.75">
      <c r="D27" s="1"/>
      <c r="E27" s="1"/>
      <c r="G27" s="195"/>
      <c r="H27" s="257"/>
      <c r="I27" s="195"/>
      <c r="J27" s="257"/>
      <c r="K27" s="195"/>
    </row>
    <row r="28" spans="1:11" ht="12.75">
      <c r="A28" t="s">
        <v>45</v>
      </c>
      <c r="D28" s="1"/>
      <c r="E28" s="1"/>
      <c r="G28" s="195"/>
      <c r="H28" s="257"/>
      <c r="I28" s="195"/>
      <c r="J28" s="257"/>
      <c r="K28" s="195"/>
    </row>
    <row r="29" spans="1:11" ht="12.75">
      <c r="A29" s="44" t="s">
        <v>33</v>
      </c>
      <c r="B29" s="41"/>
      <c r="C29" s="45"/>
      <c r="D29" s="46"/>
      <c r="E29" s="46"/>
      <c r="F29" s="47"/>
      <c r="G29" s="195">
        <f>($D29+$E29)*F29</f>
        <v>0</v>
      </c>
      <c r="H29" s="263"/>
      <c r="I29" s="195">
        <f>($D29+$E29)*H29*I$2</f>
        <v>0</v>
      </c>
      <c r="J29" s="263"/>
      <c r="K29" s="195">
        <f>($D29+$E29)*J29*K$2</f>
        <v>0</v>
      </c>
    </row>
    <row r="30" spans="1:11" ht="12.75">
      <c r="A30" s="44" t="s">
        <v>8</v>
      </c>
      <c r="B30" s="41"/>
      <c r="C30" s="45"/>
      <c r="D30" s="46"/>
      <c r="E30" s="46"/>
      <c r="F30" s="47"/>
      <c r="G30" s="195">
        <f aca="true" t="shared" si="8" ref="G30:G36">($D30+$E30)*F30</f>
        <v>0</v>
      </c>
      <c r="H30" s="263"/>
      <c r="I30" s="195">
        <f aca="true" t="shared" si="9" ref="I30:I36">($D30+$E30)*H30*I$2</f>
        <v>0</v>
      </c>
      <c r="J30" s="263"/>
      <c r="K30" s="195">
        <f aca="true" t="shared" si="10" ref="K30:K36">($D30+$E30)*J30*K$2</f>
        <v>0</v>
      </c>
    </row>
    <row r="31" spans="1:11" ht="12.75">
      <c r="A31" s="44" t="s">
        <v>9</v>
      </c>
      <c r="B31" s="41"/>
      <c r="C31" s="45"/>
      <c r="D31" s="46"/>
      <c r="E31" s="46"/>
      <c r="F31" s="47"/>
      <c r="G31" s="195">
        <f t="shared" si="8"/>
        <v>0</v>
      </c>
      <c r="H31" s="263"/>
      <c r="I31" s="195">
        <f t="shared" si="9"/>
        <v>0</v>
      </c>
      <c r="J31" s="263"/>
      <c r="K31" s="195">
        <f t="shared" si="10"/>
        <v>0</v>
      </c>
    </row>
    <row r="32" spans="1:11" ht="12.75">
      <c r="A32" s="49" t="s">
        <v>10</v>
      </c>
      <c r="B32" s="41"/>
      <c r="C32" s="45"/>
      <c r="D32" s="46"/>
      <c r="E32" s="46"/>
      <c r="F32" s="47"/>
      <c r="G32" s="195">
        <f t="shared" si="8"/>
        <v>0</v>
      </c>
      <c r="H32" s="263"/>
      <c r="I32" s="195">
        <f t="shared" si="9"/>
        <v>0</v>
      </c>
      <c r="J32" s="263"/>
      <c r="K32" s="195">
        <f t="shared" si="10"/>
        <v>0</v>
      </c>
    </row>
    <row r="33" spans="1:11" ht="12.75">
      <c r="A33" s="49" t="s">
        <v>24</v>
      </c>
      <c r="B33" s="41"/>
      <c r="C33" s="45"/>
      <c r="D33" s="46"/>
      <c r="E33" s="46"/>
      <c r="F33" s="47"/>
      <c r="G33" s="195">
        <f t="shared" si="8"/>
        <v>0</v>
      </c>
      <c r="H33" s="263"/>
      <c r="I33" s="195">
        <f t="shared" si="9"/>
        <v>0</v>
      </c>
      <c r="J33" s="263"/>
      <c r="K33" s="195">
        <f t="shared" si="10"/>
        <v>0</v>
      </c>
    </row>
    <row r="34" spans="1:11" ht="12.75">
      <c r="A34" s="49" t="s">
        <v>26</v>
      </c>
      <c r="B34" s="41"/>
      <c r="C34" s="45"/>
      <c r="D34" s="46"/>
      <c r="E34" s="46"/>
      <c r="F34" s="47"/>
      <c r="G34" s="195">
        <f t="shared" si="8"/>
        <v>0</v>
      </c>
      <c r="H34" s="263"/>
      <c r="I34" s="195">
        <f t="shared" si="9"/>
        <v>0</v>
      </c>
      <c r="J34" s="263"/>
      <c r="K34" s="195">
        <f t="shared" si="10"/>
        <v>0</v>
      </c>
    </row>
    <row r="35" spans="1:11" ht="12.75">
      <c r="A35" s="49" t="s">
        <v>34</v>
      </c>
      <c r="B35" s="41"/>
      <c r="C35" s="45"/>
      <c r="D35" s="46"/>
      <c r="E35" s="46"/>
      <c r="F35" s="47"/>
      <c r="G35" s="195">
        <f t="shared" si="8"/>
        <v>0</v>
      </c>
      <c r="H35" s="263"/>
      <c r="I35" s="195">
        <f t="shared" si="9"/>
        <v>0</v>
      </c>
      <c r="J35" s="263"/>
      <c r="K35" s="195">
        <f t="shared" si="10"/>
        <v>0</v>
      </c>
    </row>
    <row r="36" spans="1:11" ht="15">
      <c r="A36" s="49" t="s">
        <v>35</v>
      </c>
      <c r="B36" s="41"/>
      <c r="C36" s="45"/>
      <c r="D36" s="46"/>
      <c r="E36" s="46"/>
      <c r="F36" s="47"/>
      <c r="G36" s="260">
        <f t="shared" si="8"/>
        <v>0</v>
      </c>
      <c r="H36" s="264"/>
      <c r="I36" s="260">
        <f t="shared" si="9"/>
        <v>0</v>
      </c>
      <c r="J36" s="264"/>
      <c r="K36" s="260">
        <f t="shared" si="10"/>
        <v>0</v>
      </c>
    </row>
    <row r="37" spans="1:11" ht="12.75">
      <c r="A37" t="s">
        <v>53</v>
      </c>
      <c r="D37" s="1"/>
      <c r="E37" s="1"/>
      <c r="G37" s="195">
        <f>SUM(G29:G36)</f>
        <v>0</v>
      </c>
      <c r="H37" s="257">
        <f>SUM(H29:H36)</f>
        <v>0</v>
      </c>
      <c r="I37" s="195">
        <f>SUM(I29:I36)</f>
        <v>0</v>
      </c>
      <c r="J37" s="257">
        <f>SUM(J29:J36)</f>
        <v>0</v>
      </c>
      <c r="K37" s="195">
        <f>SUM(K29:K36)</f>
        <v>0</v>
      </c>
    </row>
    <row r="38" spans="4:11" ht="12.75">
      <c r="D38" s="1"/>
      <c r="E38" s="1"/>
      <c r="G38" s="195"/>
      <c r="H38" s="257"/>
      <c r="I38" s="195"/>
      <c r="J38" s="257"/>
      <c r="K38" s="195"/>
    </row>
    <row r="39" spans="7:11" ht="12.75">
      <c r="G39" s="259" t="s">
        <v>56</v>
      </c>
      <c r="H39" s="258"/>
      <c r="I39" s="259" t="s">
        <v>57</v>
      </c>
      <c r="J39" s="258"/>
      <c r="K39" s="259" t="s">
        <v>58</v>
      </c>
    </row>
    <row r="40" spans="1:11" ht="12.75">
      <c r="A40" s="29" t="s">
        <v>323</v>
      </c>
      <c r="G40" s="261" t="s">
        <v>101</v>
      </c>
      <c r="H40" s="267"/>
      <c r="I40" s="261" t="s">
        <v>101</v>
      </c>
      <c r="J40" s="267"/>
      <c r="K40" s="261" t="s">
        <v>101</v>
      </c>
    </row>
    <row r="41" spans="2:11" ht="12.75">
      <c r="B41" t="s">
        <v>63</v>
      </c>
      <c r="C41" s="276" t="s">
        <v>326</v>
      </c>
      <c r="D41" s="277"/>
      <c r="E41" s="277"/>
      <c r="F41" s="278"/>
      <c r="G41" s="266"/>
      <c r="H41" s="265"/>
      <c r="I41" s="266"/>
      <c r="J41" s="265"/>
      <c r="K41" s="266"/>
    </row>
    <row r="42" spans="2:11" ht="12.75">
      <c r="B42" s="45"/>
      <c r="C42" s="45"/>
      <c r="D42" s="45"/>
      <c r="E42" s="45"/>
      <c r="F42" s="47"/>
      <c r="G42" s="221"/>
      <c r="H42" s="257"/>
      <c r="I42" s="221"/>
      <c r="J42" s="257"/>
      <c r="K42" s="221"/>
    </row>
    <row r="43" spans="2:11" ht="12.75">
      <c r="B43" s="45"/>
      <c r="C43" s="45"/>
      <c r="D43" s="45"/>
      <c r="E43" s="45"/>
      <c r="F43" s="47"/>
      <c r="G43" s="221"/>
      <c r="H43" s="257"/>
      <c r="I43" s="221"/>
      <c r="J43" s="257"/>
      <c r="K43" s="221"/>
    </row>
    <row r="44" spans="2:11" ht="12.75">
      <c r="B44" s="45"/>
      <c r="C44" s="45"/>
      <c r="D44" s="45"/>
      <c r="E44" s="45"/>
      <c r="F44" s="47"/>
      <c r="G44" s="221"/>
      <c r="H44" s="257"/>
      <c r="I44" s="221"/>
      <c r="J44" s="257"/>
      <c r="K44" s="221"/>
    </row>
    <row r="45" spans="2:11" ht="12.75">
      <c r="B45" s="45"/>
      <c r="C45" s="45"/>
      <c r="D45" s="45"/>
      <c r="E45" s="45"/>
      <c r="F45" s="47"/>
      <c r="G45" s="221"/>
      <c r="H45" s="257"/>
      <c r="I45" s="221"/>
      <c r="J45" s="257"/>
      <c r="K45" s="221"/>
    </row>
    <row r="46" spans="2:11" ht="12.75">
      <c r="B46" s="45"/>
      <c r="C46" s="45"/>
      <c r="D46" s="45"/>
      <c r="E46" s="45"/>
      <c r="F46" s="47"/>
      <c r="G46" s="221"/>
      <c r="H46" s="257"/>
      <c r="I46" s="221"/>
      <c r="J46" s="257"/>
      <c r="K46" s="221"/>
    </row>
    <row r="47" spans="1:11" ht="12.75">
      <c r="A47" t="s">
        <v>104</v>
      </c>
      <c r="G47" s="195">
        <f>SUM(G41:G46)</f>
        <v>0</v>
      </c>
      <c r="H47" s="257"/>
      <c r="I47" s="195">
        <f>SUM(I41:I46)</f>
        <v>0</v>
      </c>
      <c r="J47" s="257"/>
      <c r="K47" s="195">
        <f>SUM(K41:K46)</f>
        <v>0</v>
      </c>
    </row>
    <row r="48" spans="7:11" ht="12.75">
      <c r="G48" s="196"/>
      <c r="H48" s="257"/>
      <c r="I48" s="196"/>
      <c r="J48" s="257"/>
      <c r="K48" s="196"/>
    </row>
    <row r="49" spans="1:11" s="29" customFormat="1" ht="12.75">
      <c r="A49" s="29" t="s">
        <v>328</v>
      </c>
      <c r="B49" s="57"/>
      <c r="F49" s="37"/>
      <c r="G49" s="261">
        <f>SUM(G47+G37+G26+G15)</f>
        <v>0</v>
      </c>
      <c r="H49" s="267"/>
      <c r="I49" s="261">
        <f>SUM(I47+I37+I26+I15)</f>
        <v>0</v>
      </c>
      <c r="J49" s="267"/>
      <c r="K49" s="261">
        <f>SUM(K47+K37+K26+K15)</f>
        <v>0</v>
      </c>
    </row>
    <row r="51" ht="12.75">
      <c r="A51" s="32" t="s">
        <v>102</v>
      </c>
    </row>
    <row r="53" ht="12.75">
      <c r="A53" s="29" t="s">
        <v>130</v>
      </c>
    </row>
    <row r="54" spans="1:2" ht="12.75">
      <c r="A54" s="29"/>
      <c r="B54" s="29" t="s">
        <v>340</v>
      </c>
    </row>
    <row r="55" ht="12.75">
      <c r="A55" s="29"/>
    </row>
    <row r="56" spans="1:2" ht="12.75">
      <c r="A56" t="s">
        <v>103</v>
      </c>
      <c r="B56" t="s">
        <v>330</v>
      </c>
    </row>
    <row r="57" ht="12.75">
      <c r="B57" t="s">
        <v>325</v>
      </c>
    </row>
    <row r="58" ht="12.75">
      <c r="B58" t="s">
        <v>303</v>
      </c>
    </row>
    <row r="60" spans="1:2" ht="12.75">
      <c r="A60" t="s">
        <v>106</v>
      </c>
      <c r="B60" t="s">
        <v>327</v>
      </c>
    </row>
    <row r="63" ht="12.75">
      <c r="A63" s="57" t="s">
        <v>114</v>
      </c>
    </row>
  </sheetData>
  <sheetProtection/>
  <mergeCells count="1">
    <mergeCell ref="C41:F41"/>
  </mergeCells>
  <printOptions/>
  <pageMargins left="0.75" right="0.75" top="1" bottom="1" header="0.5" footer="0.5"/>
  <pageSetup horizontalDpi="300" verticalDpi="300" orientation="landscape" scale="61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421875" style="0" customWidth="1"/>
    <col min="2" max="2" width="16.140625" style="0" customWidth="1"/>
    <col min="3" max="3" width="14.28125" style="0" bestFit="1" customWidth="1"/>
    <col min="4" max="4" width="15.421875" style="0" bestFit="1" customWidth="1"/>
    <col min="5" max="5" width="12.28125" style="0" bestFit="1" customWidth="1"/>
    <col min="6" max="6" width="12.28125" style="35" bestFit="1" customWidth="1"/>
    <col min="7" max="7" width="14.28125" style="0" bestFit="1" customWidth="1"/>
    <col min="8" max="8" width="14.28125" style="35" customWidth="1"/>
    <col min="9" max="9" width="14.28125" style="0" bestFit="1" customWidth="1"/>
    <col min="10" max="10" width="14.28125" style="35" customWidth="1"/>
    <col min="11" max="11" width="16.140625" style="0" customWidth="1"/>
  </cols>
  <sheetData>
    <row r="1" spans="1:11" ht="12.75">
      <c r="A1" s="148" t="s">
        <v>201</v>
      </c>
      <c r="B1" s="135"/>
      <c r="C1" s="135"/>
      <c r="D1" s="135"/>
      <c r="E1" s="135"/>
      <c r="F1" s="270"/>
      <c r="G1" s="135"/>
      <c r="H1" s="270"/>
      <c r="I1" s="135"/>
      <c r="J1" s="270"/>
      <c r="K1" s="135"/>
    </row>
    <row r="2" ht="12.75">
      <c r="A2" s="29"/>
    </row>
    <row r="3" spans="2:11" ht="12.75">
      <c r="B3" t="s">
        <v>341</v>
      </c>
      <c r="I3" s="33">
        <f>'Telehealth Clinical Rev Detail'!H2</f>
        <v>1.02</v>
      </c>
      <c r="J3" s="39"/>
      <c r="K3" s="64">
        <f>'Telehealth Clinical Rev Detail'!J2</f>
        <v>1.0404</v>
      </c>
    </row>
    <row r="5" spans="1:11" ht="12.75">
      <c r="A5" s="29" t="s">
        <v>342</v>
      </c>
      <c r="C5" s="29"/>
      <c r="D5" s="29"/>
      <c r="E5" s="29"/>
      <c r="F5" s="36" t="s">
        <v>56</v>
      </c>
      <c r="G5" s="31" t="s">
        <v>56</v>
      </c>
      <c r="H5" s="36" t="s">
        <v>57</v>
      </c>
      <c r="I5" s="31" t="s">
        <v>57</v>
      </c>
      <c r="J5" s="36" t="s">
        <v>58</v>
      </c>
      <c r="K5" s="31" t="s">
        <v>58</v>
      </c>
    </row>
    <row r="6" spans="2:11" ht="12.75">
      <c r="B6" s="29" t="s">
        <v>64</v>
      </c>
      <c r="C6" s="29" t="s">
        <v>65</v>
      </c>
      <c r="D6" s="29" t="s">
        <v>66</v>
      </c>
      <c r="E6" s="29" t="s">
        <v>67</v>
      </c>
      <c r="F6" s="37" t="s">
        <v>48</v>
      </c>
      <c r="G6" s="29" t="s">
        <v>49</v>
      </c>
      <c r="H6" s="37" t="s">
        <v>48</v>
      </c>
      <c r="I6" s="29" t="s">
        <v>49</v>
      </c>
      <c r="J6" s="37" t="s">
        <v>48</v>
      </c>
      <c r="K6" s="29" t="s">
        <v>49</v>
      </c>
    </row>
    <row r="7" spans="1:11" ht="12.75">
      <c r="A7" s="44" t="s">
        <v>33</v>
      </c>
      <c r="B7" s="55"/>
      <c r="C7" s="51"/>
      <c r="D7" s="51"/>
      <c r="E7" s="51"/>
      <c r="F7" s="52"/>
      <c r="G7" s="1">
        <f aca="true" t="shared" si="0" ref="G7:G12">SUM($C7+$D7+$E7)*F7</f>
        <v>0</v>
      </c>
      <c r="H7" s="52"/>
      <c r="I7" s="1">
        <f aca="true" t="shared" si="1" ref="I7:I12">SUM(($C7+$D7+$E7)*H7)*I$3</f>
        <v>0</v>
      </c>
      <c r="J7" s="54"/>
      <c r="K7" s="1">
        <f aca="true" t="shared" si="2" ref="K7:K12">SUM(($C7+$D7+$E7)*J7)*K$3</f>
        <v>0</v>
      </c>
    </row>
    <row r="8" spans="1:11" ht="12.75">
      <c r="A8" s="44" t="s">
        <v>8</v>
      </c>
      <c r="B8" s="50"/>
      <c r="C8" s="51"/>
      <c r="D8" s="51"/>
      <c r="E8" s="51"/>
      <c r="F8" s="52"/>
      <c r="G8" s="1">
        <f t="shared" si="0"/>
        <v>0</v>
      </c>
      <c r="H8" s="52"/>
      <c r="I8" s="1">
        <f t="shared" si="1"/>
        <v>0</v>
      </c>
      <c r="J8" s="54"/>
      <c r="K8" s="1">
        <f t="shared" si="2"/>
        <v>0</v>
      </c>
    </row>
    <row r="9" spans="1:11" ht="12.75">
      <c r="A9" s="44" t="s">
        <v>9</v>
      </c>
      <c r="B9" s="50"/>
      <c r="C9" s="51"/>
      <c r="D9" s="51"/>
      <c r="E9" s="51"/>
      <c r="F9" s="52"/>
      <c r="G9" s="1">
        <f t="shared" si="0"/>
        <v>0</v>
      </c>
      <c r="H9" s="52"/>
      <c r="I9" s="1">
        <f t="shared" si="1"/>
        <v>0</v>
      </c>
      <c r="J9" s="54"/>
      <c r="K9" s="1">
        <f t="shared" si="2"/>
        <v>0</v>
      </c>
    </row>
    <row r="10" spans="1:11" ht="12.75">
      <c r="A10" s="49" t="s">
        <v>10</v>
      </c>
      <c r="B10" s="50"/>
      <c r="C10" s="51"/>
      <c r="D10" s="51"/>
      <c r="E10" s="51"/>
      <c r="F10" s="52"/>
      <c r="G10" s="1">
        <f t="shared" si="0"/>
        <v>0</v>
      </c>
      <c r="H10" s="52"/>
      <c r="I10" s="1">
        <f t="shared" si="1"/>
        <v>0</v>
      </c>
      <c r="J10" s="54"/>
      <c r="K10" s="1">
        <f t="shared" si="2"/>
        <v>0</v>
      </c>
    </row>
    <row r="11" spans="1:11" ht="12.75">
      <c r="A11" s="49" t="s">
        <v>24</v>
      </c>
      <c r="B11" s="50"/>
      <c r="C11" s="51"/>
      <c r="D11" s="51"/>
      <c r="E11" s="51"/>
      <c r="F11" s="52"/>
      <c r="G11" s="1">
        <f t="shared" si="0"/>
        <v>0</v>
      </c>
      <c r="H11" s="52"/>
      <c r="I11" s="1">
        <f t="shared" si="1"/>
        <v>0</v>
      </c>
      <c r="J11" s="54"/>
      <c r="K11" s="1">
        <f t="shared" si="2"/>
        <v>0</v>
      </c>
    </row>
    <row r="12" spans="1:11" ht="15">
      <c r="A12" s="49" t="s">
        <v>26</v>
      </c>
      <c r="B12" s="50"/>
      <c r="C12" s="51"/>
      <c r="D12" s="51"/>
      <c r="E12" s="51"/>
      <c r="F12" s="53"/>
      <c r="G12" s="30">
        <f t="shared" si="0"/>
        <v>0</v>
      </c>
      <c r="H12" s="53"/>
      <c r="I12" s="30">
        <f t="shared" si="1"/>
        <v>0</v>
      </c>
      <c r="J12" s="48"/>
      <c r="K12" s="30">
        <f t="shared" si="2"/>
        <v>0</v>
      </c>
    </row>
    <row r="13" spans="2:11" ht="12.75">
      <c r="B13" t="s">
        <v>74</v>
      </c>
      <c r="C13" s="1"/>
      <c r="D13" s="1"/>
      <c r="E13" s="1"/>
      <c r="F13" s="35">
        <f aca="true" t="shared" si="3" ref="F13:K13">SUM(F7:F12)</f>
        <v>0</v>
      </c>
      <c r="G13" s="34">
        <f t="shared" si="3"/>
        <v>0</v>
      </c>
      <c r="H13" s="35">
        <f t="shared" si="3"/>
        <v>0</v>
      </c>
      <c r="I13" s="34">
        <f t="shared" si="3"/>
        <v>0</v>
      </c>
      <c r="J13" s="35">
        <f t="shared" si="3"/>
        <v>0</v>
      </c>
      <c r="K13" s="34">
        <f t="shared" si="3"/>
        <v>0</v>
      </c>
    </row>
    <row r="14" spans="4:11" ht="15">
      <c r="D14" s="1"/>
      <c r="G14" s="30"/>
      <c r="H14" s="38"/>
      <c r="I14" s="30"/>
      <c r="J14" s="38"/>
      <c r="K14" s="30"/>
    </row>
    <row r="15" spans="1:11" ht="12.75">
      <c r="A15" s="29" t="s">
        <v>68</v>
      </c>
      <c r="D15" s="1"/>
      <c r="F15" s="36" t="s">
        <v>56</v>
      </c>
      <c r="G15" s="31" t="s">
        <v>56</v>
      </c>
      <c r="H15" s="36" t="s">
        <v>57</v>
      </c>
      <c r="I15" s="31" t="s">
        <v>57</v>
      </c>
      <c r="J15" s="36" t="s">
        <v>58</v>
      </c>
      <c r="K15" s="31" t="s">
        <v>58</v>
      </c>
    </row>
    <row r="16" spans="2:11" ht="12.75">
      <c r="B16" s="29" t="s">
        <v>78</v>
      </c>
      <c r="C16" s="29" t="s">
        <v>69</v>
      </c>
      <c r="D16" s="29" t="s">
        <v>66</v>
      </c>
      <c r="E16" s="29" t="s">
        <v>72</v>
      </c>
      <c r="F16" s="37" t="s">
        <v>48</v>
      </c>
      <c r="G16" s="29" t="s">
        <v>49</v>
      </c>
      <c r="H16" s="37" t="s">
        <v>48</v>
      </c>
      <c r="I16" s="29" t="s">
        <v>49</v>
      </c>
      <c r="J16" s="37" t="s">
        <v>48</v>
      </c>
      <c r="K16" s="29" t="s">
        <v>49</v>
      </c>
    </row>
    <row r="17" spans="1:11" ht="12.75">
      <c r="A17" s="44" t="s">
        <v>33</v>
      </c>
      <c r="B17" s="55"/>
      <c r="C17" s="248"/>
      <c r="D17" s="248"/>
      <c r="E17" s="248"/>
      <c r="F17" s="54"/>
      <c r="G17" s="1">
        <f aca="true" t="shared" si="4" ref="G17:G22">SUM($C17+$D17+$E17)*F17</f>
        <v>0</v>
      </c>
      <c r="H17" s="54"/>
      <c r="I17" s="1">
        <f aca="true" t="shared" si="5" ref="I17:I22">SUM(($C17+$D17+$E17)*H17)*I$3</f>
        <v>0</v>
      </c>
      <c r="J17" s="54"/>
      <c r="K17" s="1">
        <f aca="true" t="shared" si="6" ref="K17:K22">SUM(($C17+$D17+$E17)*J17)*K$3</f>
        <v>0</v>
      </c>
    </row>
    <row r="18" spans="1:11" ht="12.75">
      <c r="A18" s="44" t="s">
        <v>8</v>
      </c>
      <c r="B18" s="55"/>
      <c r="C18" s="248"/>
      <c r="D18" s="248"/>
      <c r="E18" s="248"/>
      <c r="F18" s="54"/>
      <c r="G18" s="1">
        <f t="shared" si="4"/>
        <v>0</v>
      </c>
      <c r="H18" s="54"/>
      <c r="I18" s="1">
        <f t="shared" si="5"/>
        <v>0</v>
      </c>
      <c r="J18" s="54"/>
      <c r="K18" s="1">
        <f t="shared" si="6"/>
        <v>0</v>
      </c>
    </row>
    <row r="19" spans="1:11" ht="12.75">
      <c r="A19" s="44" t="s">
        <v>9</v>
      </c>
      <c r="B19" s="55"/>
      <c r="C19" s="248"/>
      <c r="D19" s="248"/>
      <c r="E19" s="248"/>
      <c r="F19" s="54"/>
      <c r="G19" s="1">
        <f t="shared" si="4"/>
        <v>0</v>
      </c>
      <c r="H19" s="54"/>
      <c r="I19" s="1">
        <f t="shared" si="5"/>
        <v>0</v>
      </c>
      <c r="J19" s="54"/>
      <c r="K19" s="1">
        <f t="shared" si="6"/>
        <v>0</v>
      </c>
    </row>
    <row r="20" spans="1:11" ht="12.75">
      <c r="A20" s="49" t="s">
        <v>10</v>
      </c>
      <c r="B20" s="55"/>
      <c r="C20" s="248"/>
      <c r="D20" s="248"/>
      <c r="E20" s="248"/>
      <c r="F20" s="54"/>
      <c r="G20" s="1">
        <f t="shared" si="4"/>
        <v>0</v>
      </c>
      <c r="H20" s="54"/>
      <c r="I20" s="1">
        <f t="shared" si="5"/>
        <v>0</v>
      </c>
      <c r="J20" s="54"/>
      <c r="K20" s="1">
        <f t="shared" si="6"/>
        <v>0</v>
      </c>
    </row>
    <row r="21" spans="1:11" ht="12.75">
      <c r="A21" s="49" t="s">
        <v>24</v>
      </c>
      <c r="B21" s="55"/>
      <c r="C21" s="248"/>
      <c r="D21" s="248"/>
      <c r="E21" s="248"/>
      <c r="F21" s="54"/>
      <c r="G21" s="1">
        <f t="shared" si="4"/>
        <v>0</v>
      </c>
      <c r="H21" s="54"/>
      <c r="I21" s="1">
        <f t="shared" si="5"/>
        <v>0</v>
      </c>
      <c r="J21" s="54"/>
      <c r="K21" s="1">
        <f t="shared" si="6"/>
        <v>0</v>
      </c>
    </row>
    <row r="22" spans="1:11" ht="15">
      <c r="A22" s="49" t="s">
        <v>26</v>
      </c>
      <c r="B22" s="55"/>
      <c r="C22" s="248"/>
      <c r="D22" s="248"/>
      <c r="E22" s="248"/>
      <c r="F22" s="48"/>
      <c r="G22" s="30">
        <f t="shared" si="4"/>
        <v>0</v>
      </c>
      <c r="H22" s="48"/>
      <c r="I22" s="30">
        <f t="shared" si="5"/>
        <v>0</v>
      </c>
      <c r="J22" s="48"/>
      <c r="K22" s="30">
        <f t="shared" si="6"/>
        <v>0</v>
      </c>
    </row>
    <row r="23" spans="2:11" ht="12.75">
      <c r="B23" t="s">
        <v>75</v>
      </c>
      <c r="F23" s="35">
        <f aca="true" t="shared" si="7" ref="F23:K23">SUM(F17:F22)</f>
        <v>0</v>
      </c>
      <c r="G23" s="34">
        <f t="shared" si="7"/>
        <v>0</v>
      </c>
      <c r="H23" s="35">
        <f t="shared" si="7"/>
        <v>0</v>
      </c>
      <c r="I23" s="34">
        <f t="shared" si="7"/>
        <v>0</v>
      </c>
      <c r="J23" s="35">
        <f t="shared" si="7"/>
        <v>0</v>
      </c>
      <c r="K23" s="34">
        <f t="shared" si="7"/>
        <v>0</v>
      </c>
    </row>
    <row r="24" spans="7:11" ht="15">
      <c r="G24" s="1"/>
      <c r="H24" s="38"/>
      <c r="I24" s="1"/>
      <c r="J24" s="38"/>
      <c r="K24" s="1"/>
    </row>
    <row r="25" spans="1:11" ht="12.75">
      <c r="A25" s="29" t="s">
        <v>82</v>
      </c>
      <c r="F25" s="36" t="s">
        <v>56</v>
      </c>
      <c r="G25" s="31" t="s">
        <v>56</v>
      </c>
      <c r="H25" s="36" t="s">
        <v>57</v>
      </c>
      <c r="I25" s="31" t="s">
        <v>57</v>
      </c>
      <c r="J25" s="36" t="s">
        <v>58</v>
      </c>
      <c r="K25" s="31" t="s">
        <v>58</v>
      </c>
    </row>
    <row r="26" spans="2:11" ht="12.75">
      <c r="B26" s="29" t="s">
        <v>79</v>
      </c>
      <c r="C26" s="29" t="s">
        <v>73</v>
      </c>
      <c r="D26" s="29" t="s">
        <v>356</v>
      </c>
      <c r="E26" s="40"/>
      <c r="F26" s="37" t="s">
        <v>48</v>
      </c>
      <c r="G26" s="29" t="s">
        <v>49</v>
      </c>
      <c r="H26" s="37" t="s">
        <v>48</v>
      </c>
      <c r="I26" s="29" t="s">
        <v>49</v>
      </c>
      <c r="J26" s="37" t="s">
        <v>48</v>
      </c>
      <c r="K26" s="29" t="s">
        <v>49</v>
      </c>
    </row>
    <row r="27" spans="1:11" ht="12.75">
      <c r="A27" s="44" t="s">
        <v>33</v>
      </c>
      <c r="B27" s="55"/>
      <c r="C27" s="248"/>
      <c r="D27" s="248"/>
      <c r="E27" s="248"/>
      <c r="F27" s="54"/>
      <c r="G27" s="256">
        <f aca="true" t="shared" si="8" ref="G27:G32">SUM($C27-$D27+$E27)*F27</f>
        <v>0</v>
      </c>
      <c r="H27" s="54"/>
      <c r="I27" s="256">
        <f aca="true" t="shared" si="9" ref="I27:I32">SUM(($C27-$D27+$E27)*H27)*I$3</f>
        <v>0</v>
      </c>
      <c r="J27" s="54"/>
      <c r="K27" s="256">
        <f aca="true" t="shared" si="10" ref="K27:K32">SUM(($C27-$D27)*J27)*K$3</f>
        <v>0</v>
      </c>
    </row>
    <row r="28" spans="1:11" ht="12.75">
      <c r="A28" s="44" t="s">
        <v>8</v>
      </c>
      <c r="B28" s="55"/>
      <c r="C28" s="248"/>
      <c r="D28" s="248"/>
      <c r="E28" s="248"/>
      <c r="F28" s="54"/>
      <c r="G28" s="256">
        <f t="shared" si="8"/>
        <v>0</v>
      </c>
      <c r="H28" s="54"/>
      <c r="I28" s="256">
        <f t="shared" si="9"/>
        <v>0</v>
      </c>
      <c r="J28" s="54"/>
      <c r="K28" s="256">
        <f t="shared" si="10"/>
        <v>0</v>
      </c>
    </row>
    <row r="29" spans="1:11" ht="12.75">
      <c r="A29" s="44" t="s">
        <v>9</v>
      </c>
      <c r="B29" s="55"/>
      <c r="C29" s="248"/>
      <c r="D29" s="248"/>
      <c r="E29" s="248"/>
      <c r="F29" s="54"/>
      <c r="G29" s="256">
        <f t="shared" si="8"/>
        <v>0</v>
      </c>
      <c r="H29" s="54"/>
      <c r="I29" s="256">
        <f t="shared" si="9"/>
        <v>0</v>
      </c>
      <c r="J29" s="54"/>
      <c r="K29" s="256">
        <f t="shared" si="10"/>
        <v>0</v>
      </c>
    </row>
    <row r="30" spans="1:11" ht="12.75">
      <c r="A30" s="49" t="s">
        <v>10</v>
      </c>
      <c r="B30" s="55"/>
      <c r="C30" s="248"/>
      <c r="D30" s="248"/>
      <c r="E30" s="248"/>
      <c r="F30" s="54"/>
      <c r="G30" s="256">
        <f t="shared" si="8"/>
        <v>0</v>
      </c>
      <c r="H30" s="54"/>
      <c r="I30" s="256">
        <f t="shared" si="9"/>
        <v>0</v>
      </c>
      <c r="J30" s="54"/>
      <c r="K30" s="256">
        <f t="shared" si="10"/>
        <v>0</v>
      </c>
    </row>
    <row r="31" spans="1:11" ht="12.75">
      <c r="A31" s="49" t="s">
        <v>24</v>
      </c>
      <c r="B31" s="55"/>
      <c r="C31" s="248"/>
      <c r="D31" s="248"/>
      <c r="E31" s="248"/>
      <c r="F31" s="54"/>
      <c r="G31" s="256">
        <f t="shared" si="8"/>
        <v>0</v>
      </c>
      <c r="H31" s="54"/>
      <c r="I31" s="256">
        <f t="shared" si="9"/>
        <v>0</v>
      </c>
      <c r="J31" s="54"/>
      <c r="K31" s="256">
        <f t="shared" si="10"/>
        <v>0</v>
      </c>
    </row>
    <row r="32" spans="1:11" ht="15">
      <c r="A32" s="49" t="s">
        <v>26</v>
      </c>
      <c r="B32" s="55"/>
      <c r="C32" s="248"/>
      <c r="D32" s="248"/>
      <c r="E32" s="248"/>
      <c r="F32" s="48"/>
      <c r="G32" s="260">
        <f t="shared" si="8"/>
        <v>0</v>
      </c>
      <c r="H32" s="48"/>
      <c r="I32" s="260">
        <f t="shared" si="9"/>
        <v>0</v>
      </c>
      <c r="J32" s="48"/>
      <c r="K32" s="260">
        <f t="shared" si="10"/>
        <v>0</v>
      </c>
    </row>
    <row r="33" spans="2:11" ht="12.75">
      <c r="B33" t="s">
        <v>76</v>
      </c>
      <c r="F33" s="35">
        <f aca="true" t="shared" si="11" ref="F33:K33">SUM(F27:F32)</f>
        <v>0</v>
      </c>
      <c r="G33" s="195">
        <f t="shared" si="11"/>
        <v>0</v>
      </c>
      <c r="H33" s="35">
        <f t="shared" si="11"/>
        <v>0</v>
      </c>
      <c r="I33" s="195">
        <f t="shared" si="11"/>
        <v>0</v>
      </c>
      <c r="J33" s="35">
        <f t="shared" si="11"/>
        <v>0</v>
      </c>
      <c r="K33" s="195">
        <f t="shared" si="11"/>
        <v>0</v>
      </c>
    </row>
    <row r="34" spans="7:11" ht="12.75">
      <c r="G34" s="196"/>
      <c r="I34" s="196"/>
      <c r="K34" s="196"/>
    </row>
    <row r="35" spans="1:11" ht="12.75">
      <c r="A35" s="29" t="s">
        <v>81</v>
      </c>
      <c r="F35" s="36" t="s">
        <v>56</v>
      </c>
      <c r="G35" s="259" t="s">
        <v>56</v>
      </c>
      <c r="H35" s="36" t="s">
        <v>57</v>
      </c>
      <c r="I35" s="259" t="s">
        <v>57</v>
      </c>
      <c r="J35" s="36" t="s">
        <v>58</v>
      </c>
      <c r="K35" s="259" t="s">
        <v>58</v>
      </c>
    </row>
    <row r="36" spans="2:11" ht="12.75">
      <c r="B36" s="29" t="s">
        <v>80</v>
      </c>
      <c r="C36" s="29" t="s">
        <v>77</v>
      </c>
      <c r="D36" s="29" t="s">
        <v>77</v>
      </c>
      <c r="E36" s="29" t="s">
        <v>77</v>
      </c>
      <c r="F36" s="37" t="s">
        <v>48</v>
      </c>
      <c r="G36" s="261" t="s">
        <v>49</v>
      </c>
      <c r="H36" s="37" t="s">
        <v>48</v>
      </c>
      <c r="I36" s="261" t="s">
        <v>49</v>
      </c>
      <c r="J36" s="37" t="s">
        <v>48</v>
      </c>
      <c r="K36" s="261" t="s">
        <v>49</v>
      </c>
    </row>
    <row r="37" spans="1:11" ht="12.75">
      <c r="A37" s="44" t="s">
        <v>33</v>
      </c>
      <c r="B37" s="55"/>
      <c r="C37" s="248"/>
      <c r="D37" s="248"/>
      <c r="E37" s="248"/>
      <c r="F37" s="54"/>
      <c r="G37" s="256">
        <f aca="true" t="shared" si="12" ref="G37:G42">SUM($C37+$D37+$E37)*F37</f>
        <v>0</v>
      </c>
      <c r="H37" s="54"/>
      <c r="I37" s="256">
        <f aca="true" t="shared" si="13" ref="I37:I42">SUM(($C37+$D37+$E37)*H37)*I$3</f>
        <v>0</v>
      </c>
      <c r="J37" s="54"/>
      <c r="K37" s="256">
        <f aca="true" t="shared" si="14" ref="K37:K42">SUM(($C37+$D37+$E37)*J37)*K$3</f>
        <v>0</v>
      </c>
    </row>
    <row r="38" spans="1:11" ht="12.75">
      <c r="A38" s="44" t="s">
        <v>8</v>
      </c>
      <c r="B38" s="55"/>
      <c r="C38" s="248"/>
      <c r="D38" s="248"/>
      <c r="E38" s="248"/>
      <c r="F38" s="54"/>
      <c r="G38" s="256">
        <f t="shared" si="12"/>
        <v>0</v>
      </c>
      <c r="H38" s="54"/>
      <c r="I38" s="256">
        <f t="shared" si="13"/>
        <v>0</v>
      </c>
      <c r="J38" s="54"/>
      <c r="K38" s="256">
        <f t="shared" si="14"/>
        <v>0</v>
      </c>
    </row>
    <row r="39" spans="1:11" ht="12.75">
      <c r="A39" s="44" t="s">
        <v>9</v>
      </c>
      <c r="B39" s="55"/>
      <c r="C39" s="248"/>
      <c r="D39" s="248"/>
      <c r="E39" s="248"/>
      <c r="F39" s="54"/>
      <c r="G39" s="256">
        <f t="shared" si="12"/>
        <v>0</v>
      </c>
      <c r="H39" s="54"/>
      <c r="I39" s="256">
        <f t="shared" si="13"/>
        <v>0</v>
      </c>
      <c r="J39" s="54"/>
      <c r="K39" s="256">
        <f t="shared" si="14"/>
        <v>0</v>
      </c>
    </row>
    <row r="40" spans="1:11" ht="12.75">
      <c r="A40" s="49" t="s">
        <v>10</v>
      </c>
      <c r="B40" s="55"/>
      <c r="C40" s="248"/>
      <c r="D40" s="248"/>
      <c r="E40" s="248"/>
      <c r="F40" s="54"/>
      <c r="G40" s="256">
        <f t="shared" si="12"/>
        <v>0</v>
      </c>
      <c r="H40" s="54"/>
      <c r="I40" s="256">
        <f t="shared" si="13"/>
        <v>0</v>
      </c>
      <c r="J40" s="54"/>
      <c r="K40" s="256">
        <f t="shared" si="14"/>
        <v>0</v>
      </c>
    </row>
    <row r="41" spans="1:11" ht="12.75">
      <c r="A41" s="49" t="s">
        <v>24</v>
      </c>
      <c r="B41" s="55"/>
      <c r="C41" s="248"/>
      <c r="D41" s="248"/>
      <c r="E41" s="248"/>
      <c r="F41" s="54"/>
      <c r="G41" s="256">
        <f t="shared" si="12"/>
        <v>0</v>
      </c>
      <c r="H41" s="54"/>
      <c r="I41" s="256">
        <f t="shared" si="13"/>
        <v>0</v>
      </c>
      <c r="J41" s="54"/>
      <c r="K41" s="256">
        <f t="shared" si="14"/>
        <v>0</v>
      </c>
    </row>
    <row r="42" spans="1:11" ht="15">
      <c r="A42" s="49" t="s">
        <v>26</v>
      </c>
      <c r="B42" s="55"/>
      <c r="C42" s="248"/>
      <c r="D42" s="248"/>
      <c r="E42" s="248"/>
      <c r="F42" s="48"/>
      <c r="G42" s="260">
        <f t="shared" si="12"/>
        <v>0</v>
      </c>
      <c r="H42" s="48"/>
      <c r="I42" s="260">
        <f t="shared" si="13"/>
        <v>0</v>
      </c>
      <c r="J42" s="48"/>
      <c r="K42" s="260">
        <f t="shared" si="14"/>
        <v>0</v>
      </c>
    </row>
    <row r="43" spans="2:11" ht="12.75">
      <c r="B43" s="249" t="s">
        <v>94</v>
      </c>
      <c r="C43" s="249"/>
      <c r="D43" s="249"/>
      <c r="E43" s="249"/>
      <c r="F43" s="250">
        <f aca="true" t="shared" si="15" ref="F43:K43">SUM(F37:F42)</f>
        <v>0</v>
      </c>
      <c r="G43" s="262">
        <f t="shared" si="15"/>
        <v>0</v>
      </c>
      <c r="H43" s="250">
        <f t="shared" si="15"/>
        <v>0</v>
      </c>
      <c r="I43" s="262">
        <f t="shared" si="15"/>
        <v>0</v>
      </c>
      <c r="J43" s="250">
        <f t="shared" si="15"/>
        <v>0</v>
      </c>
      <c r="K43" s="262">
        <f t="shared" si="15"/>
        <v>0</v>
      </c>
    </row>
    <row r="46" ht="12.75">
      <c r="A46" s="29" t="s">
        <v>131</v>
      </c>
    </row>
    <row r="47" spans="1:2" ht="12.75">
      <c r="A47" s="29"/>
      <c r="B47" s="29" t="s">
        <v>133</v>
      </c>
    </row>
    <row r="48" spans="6:10" ht="12.75">
      <c r="F48"/>
      <c r="H48"/>
      <c r="J48"/>
    </row>
    <row r="49" spans="1:2" ht="12.75">
      <c r="A49" t="s">
        <v>109</v>
      </c>
      <c r="B49" t="s">
        <v>346</v>
      </c>
    </row>
    <row r="50" ht="12.75">
      <c r="B50" t="s">
        <v>357</v>
      </c>
    </row>
    <row r="52" spans="1:2" ht="12.75">
      <c r="A52" t="s">
        <v>110</v>
      </c>
      <c r="B52" t="s">
        <v>347</v>
      </c>
    </row>
    <row r="53" ht="12.75">
      <c r="B53" t="s">
        <v>358</v>
      </c>
    </row>
    <row r="55" spans="1:2" ht="12.75">
      <c r="A55" t="s">
        <v>111</v>
      </c>
      <c r="B55" t="s">
        <v>115</v>
      </c>
    </row>
    <row r="56" ht="12.75">
      <c r="B56" t="s">
        <v>359</v>
      </c>
    </row>
    <row r="58" spans="1:2" ht="12.75">
      <c r="A58" t="s">
        <v>112</v>
      </c>
      <c r="B58" t="s">
        <v>113</v>
      </c>
    </row>
    <row r="59" ht="12.75">
      <c r="B59" t="s">
        <v>360</v>
      </c>
    </row>
    <row r="61" ht="12.75">
      <c r="A61" s="57" t="s">
        <v>114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28125" style="0" customWidth="1"/>
    <col min="2" max="2" width="16.140625" style="0" customWidth="1"/>
    <col min="3" max="3" width="14.28125" style="0" bestFit="1" customWidth="1"/>
    <col min="4" max="4" width="15.421875" style="0" bestFit="1" customWidth="1"/>
    <col min="5" max="5" width="12.28125" style="0" bestFit="1" customWidth="1"/>
    <col min="6" max="6" width="12.28125" style="1" bestFit="1" customWidth="1"/>
    <col min="7" max="7" width="15.00390625" style="0" customWidth="1"/>
    <col min="8" max="8" width="14.28125" style="1" customWidth="1"/>
    <col min="9" max="9" width="15.00390625" style="0" customWidth="1"/>
    <col min="10" max="10" width="14.28125" style="1" customWidth="1"/>
    <col min="11" max="11" width="16.57421875" style="0" customWidth="1"/>
  </cols>
  <sheetData>
    <row r="1" spans="1:11" ht="12.75">
      <c r="A1" s="148" t="s">
        <v>83</v>
      </c>
      <c r="B1" s="135"/>
      <c r="C1" s="135"/>
      <c r="D1" s="135"/>
      <c r="E1" s="135"/>
      <c r="F1" s="271"/>
      <c r="G1" s="135"/>
      <c r="H1" s="271"/>
      <c r="I1" s="135"/>
      <c r="J1" s="271"/>
      <c r="K1" s="135"/>
    </row>
    <row r="2" spans="9:11" ht="12.75">
      <c r="I2" s="41"/>
      <c r="J2" s="239"/>
      <c r="K2" s="41"/>
    </row>
    <row r="4" spans="1:11" ht="12.75">
      <c r="A4" s="43" t="s">
        <v>117</v>
      </c>
      <c r="B4" s="29" t="s">
        <v>122</v>
      </c>
      <c r="C4" s="29"/>
      <c r="D4" s="29"/>
      <c r="E4" s="29"/>
      <c r="F4" s="251" t="s">
        <v>56</v>
      </c>
      <c r="G4" s="31" t="s">
        <v>56</v>
      </c>
      <c r="H4" s="251" t="s">
        <v>57</v>
      </c>
      <c r="I4" s="31" t="s">
        <v>57</v>
      </c>
      <c r="J4" s="251" t="s">
        <v>58</v>
      </c>
      <c r="K4" s="31" t="s">
        <v>58</v>
      </c>
    </row>
    <row r="5" spans="2:11" ht="12.75">
      <c r="B5" s="29" t="s">
        <v>85</v>
      </c>
      <c r="C5" s="29" t="s">
        <v>86</v>
      </c>
      <c r="D5" s="29" t="s">
        <v>87</v>
      </c>
      <c r="E5" s="42" t="s">
        <v>91</v>
      </c>
      <c r="F5" s="251" t="s">
        <v>89</v>
      </c>
      <c r="G5" s="36" t="s">
        <v>88</v>
      </c>
      <c r="H5" s="251" t="s">
        <v>89</v>
      </c>
      <c r="I5" s="36" t="s">
        <v>88</v>
      </c>
      <c r="J5" s="251" t="s">
        <v>89</v>
      </c>
      <c r="K5" s="36" t="s">
        <v>88</v>
      </c>
    </row>
    <row r="6" spans="2:11" ht="12.75">
      <c r="B6" s="45"/>
      <c r="C6" s="46"/>
      <c r="D6" s="46"/>
      <c r="E6" s="46"/>
      <c r="F6" s="46"/>
      <c r="G6" s="46"/>
      <c r="H6" s="46"/>
      <c r="I6" s="46"/>
      <c r="J6" s="46"/>
      <c r="K6" s="46"/>
    </row>
    <row r="7" spans="2:11" ht="12.75">
      <c r="B7" s="45"/>
      <c r="C7" s="46"/>
      <c r="D7" s="46"/>
      <c r="E7" s="46"/>
      <c r="F7" s="46"/>
      <c r="G7" s="46"/>
      <c r="H7" s="46"/>
      <c r="I7" s="46"/>
      <c r="J7" s="46"/>
      <c r="K7" s="46"/>
    </row>
    <row r="8" spans="2:11" ht="12.75">
      <c r="B8" s="45"/>
      <c r="C8" s="46"/>
      <c r="D8" s="46"/>
      <c r="E8" s="46"/>
      <c r="F8" s="46"/>
      <c r="G8" s="46"/>
      <c r="H8" s="46"/>
      <c r="I8" s="46"/>
      <c r="J8" s="46"/>
      <c r="K8" s="46"/>
    </row>
    <row r="9" spans="2:11" ht="12.75">
      <c r="B9" s="45"/>
      <c r="C9" s="46"/>
      <c r="D9" s="46"/>
      <c r="E9" s="46"/>
      <c r="F9" s="46"/>
      <c r="G9" s="46"/>
      <c r="H9" s="46"/>
      <c r="I9" s="46"/>
      <c r="J9" s="46"/>
      <c r="K9" s="46"/>
    </row>
    <row r="10" spans="2:11" ht="12.75">
      <c r="B10" s="45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5">
      <c r="B11" s="45"/>
      <c r="C11" s="46"/>
      <c r="D11" s="46"/>
      <c r="E11" s="46"/>
      <c r="F11" s="56"/>
      <c r="G11" s="56"/>
      <c r="H11" s="56"/>
      <c r="I11" s="56"/>
      <c r="J11" s="56"/>
      <c r="K11" s="56"/>
    </row>
    <row r="12" spans="2:11" ht="12.75">
      <c r="B12" t="s">
        <v>90</v>
      </c>
      <c r="C12" s="1"/>
      <c r="D12" s="1"/>
      <c r="E12" s="1"/>
      <c r="F12" s="34">
        <f aca="true" t="shared" si="0" ref="F12:K12">SUM(F6:F11)</f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</row>
    <row r="13" spans="4:11" ht="15">
      <c r="D13" s="1"/>
      <c r="G13" s="30"/>
      <c r="H13" s="30"/>
      <c r="I13" s="30"/>
      <c r="J13" s="30"/>
      <c r="K13" s="30"/>
    </row>
    <row r="14" spans="1:11" ht="12.75">
      <c r="A14" s="43" t="s">
        <v>123</v>
      </c>
      <c r="B14" s="29" t="s">
        <v>124</v>
      </c>
      <c r="D14" s="1"/>
      <c r="F14" s="251" t="s">
        <v>56</v>
      </c>
      <c r="G14" s="31" t="s">
        <v>56</v>
      </c>
      <c r="H14" s="251" t="s">
        <v>57</v>
      </c>
      <c r="I14" s="31" t="s">
        <v>57</v>
      </c>
      <c r="J14" s="251" t="s">
        <v>58</v>
      </c>
      <c r="K14" s="31" t="s">
        <v>58</v>
      </c>
    </row>
    <row r="15" spans="2:11" ht="12.75">
      <c r="B15" s="29" t="s">
        <v>85</v>
      </c>
      <c r="C15" s="29" t="s">
        <v>86</v>
      </c>
      <c r="D15" s="29" t="s">
        <v>87</v>
      </c>
      <c r="E15" s="42" t="s">
        <v>91</v>
      </c>
      <c r="F15" s="251" t="s">
        <v>89</v>
      </c>
      <c r="G15" s="36" t="s">
        <v>88</v>
      </c>
      <c r="H15" s="251" t="s">
        <v>89</v>
      </c>
      <c r="I15" s="36" t="s">
        <v>88</v>
      </c>
      <c r="J15" s="251" t="s">
        <v>89</v>
      </c>
      <c r="K15" s="36" t="s">
        <v>88</v>
      </c>
    </row>
    <row r="16" spans="2:11" ht="12.75">
      <c r="B16" s="45"/>
      <c r="C16" s="46"/>
      <c r="D16" s="46"/>
      <c r="E16" s="46"/>
      <c r="F16" s="46"/>
      <c r="G16" s="46"/>
      <c r="H16" s="46"/>
      <c r="I16" s="46"/>
      <c r="J16" s="46"/>
      <c r="K16" s="46"/>
    </row>
    <row r="17" spans="2:11" ht="12.75">
      <c r="B17" s="45"/>
      <c r="C17" s="46"/>
      <c r="D17" s="46"/>
      <c r="E17" s="46"/>
      <c r="F17" s="46"/>
      <c r="G17" s="46"/>
      <c r="H17" s="46"/>
      <c r="I17" s="46"/>
      <c r="J17" s="46"/>
      <c r="K17" s="46"/>
    </row>
    <row r="18" spans="2:11" ht="12.75">
      <c r="B18" s="45"/>
      <c r="C18" s="46"/>
      <c r="D18" s="46"/>
      <c r="E18" s="46"/>
      <c r="F18" s="46"/>
      <c r="G18" s="46"/>
      <c r="H18" s="46"/>
      <c r="I18" s="46"/>
      <c r="J18" s="46"/>
      <c r="K18" s="46"/>
    </row>
    <row r="19" spans="2:11" ht="12.75">
      <c r="B19" s="45"/>
      <c r="C19" s="46"/>
      <c r="D19" s="46"/>
      <c r="E19" s="46"/>
      <c r="F19" s="46"/>
      <c r="G19" s="46"/>
      <c r="H19" s="46"/>
      <c r="I19" s="46"/>
      <c r="J19" s="46"/>
      <c r="K19" s="46"/>
    </row>
    <row r="20" spans="2:11" ht="12.75">
      <c r="B20" s="45"/>
      <c r="C20" s="46"/>
      <c r="D20" s="46"/>
      <c r="E20" s="46"/>
      <c r="F20" s="46"/>
      <c r="G20" s="46"/>
      <c r="H20" s="46"/>
      <c r="I20" s="46"/>
      <c r="J20" s="46"/>
      <c r="K20" s="46"/>
    </row>
    <row r="21" spans="2:11" ht="15">
      <c r="B21" s="45"/>
      <c r="C21" s="46"/>
      <c r="D21" s="46"/>
      <c r="E21" s="46"/>
      <c r="F21" s="56"/>
      <c r="G21" s="56"/>
      <c r="H21" s="56"/>
      <c r="I21" s="56"/>
      <c r="J21" s="56"/>
      <c r="K21" s="56"/>
    </row>
    <row r="22" spans="2:11" ht="12.75">
      <c r="B22" t="s">
        <v>92</v>
      </c>
      <c r="C22" s="1"/>
      <c r="D22" s="1"/>
      <c r="E22" s="1"/>
      <c r="F22" s="34">
        <f aca="true" t="shared" si="1" ref="F22:K22">SUM(F16:F21)</f>
        <v>0</v>
      </c>
      <c r="G22" s="34">
        <f t="shared" si="1"/>
        <v>0</v>
      </c>
      <c r="H22" s="34">
        <f t="shared" si="1"/>
        <v>0</v>
      </c>
      <c r="I22" s="34">
        <f t="shared" si="1"/>
        <v>0</v>
      </c>
      <c r="J22" s="34">
        <f t="shared" si="1"/>
        <v>0</v>
      </c>
      <c r="K22" s="34">
        <f t="shared" si="1"/>
        <v>0</v>
      </c>
    </row>
    <row r="23" spans="7:11" ht="15">
      <c r="G23" s="1"/>
      <c r="H23" s="30"/>
      <c r="I23" s="1"/>
      <c r="J23" s="30"/>
      <c r="K23" s="1"/>
    </row>
    <row r="24" spans="1:11" ht="12.75">
      <c r="A24" s="43" t="s">
        <v>125</v>
      </c>
      <c r="B24" s="29" t="s">
        <v>21</v>
      </c>
      <c r="F24" s="251" t="s">
        <v>56</v>
      </c>
      <c r="G24" s="31" t="s">
        <v>56</v>
      </c>
      <c r="H24" s="251" t="s">
        <v>57</v>
      </c>
      <c r="I24" s="31" t="s">
        <v>57</v>
      </c>
      <c r="J24" s="251" t="s">
        <v>58</v>
      </c>
      <c r="K24" s="31" t="s">
        <v>58</v>
      </c>
    </row>
    <row r="25" spans="2:11" ht="12.75">
      <c r="B25" s="29" t="s">
        <v>85</v>
      </c>
      <c r="C25" s="29" t="s">
        <v>86</v>
      </c>
      <c r="D25" s="29" t="s">
        <v>87</v>
      </c>
      <c r="E25" s="42" t="s">
        <v>91</v>
      </c>
      <c r="F25" s="251" t="s">
        <v>89</v>
      </c>
      <c r="G25" s="36" t="s">
        <v>88</v>
      </c>
      <c r="H25" s="251" t="s">
        <v>89</v>
      </c>
      <c r="I25" s="36" t="s">
        <v>88</v>
      </c>
      <c r="J25" s="251" t="s">
        <v>89</v>
      </c>
      <c r="K25" s="36" t="s">
        <v>88</v>
      </c>
    </row>
    <row r="26" spans="2:11" ht="12.75">
      <c r="B26" s="45"/>
      <c r="C26" s="46"/>
      <c r="D26" s="46"/>
      <c r="E26" s="46"/>
      <c r="F26" s="46"/>
      <c r="G26" s="46"/>
      <c r="H26" s="46"/>
      <c r="I26" s="46"/>
      <c r="J26" s="46"/>
      <c r="K26" s="46"/>
    </row>
    <row r="27" spans="2:11" ht="12.75">
      <c r="B27" s="45"/>
      <c r="C27" s="46"/>
      <c r="D27" s="46"/>
      <c r="E27" s="46"/>
      <c r="F27" s="46"/>
      <c r="G27" s="46"/>
      <c r="H27" s="46"/>
      <c r="I27" s="46"/>
      <c r="J27" s="46"/>
      <c r="K27" s="46"/>
    </row>
    <row r="28" spans="2:11" ht="12.75">
      <c r="B28" s="45"/>
      <c r="C28" s="46"/>
      <c r="D28" s="46"/>
      <c r="E28" s="46"/>
      <c r="F28" s="46"/>
      <c r="G28" s="46"/>
      <c r="H28" s="46"/>
      <c r="I28" s="46"/>
      <c r="J28" s="46"/>
      <c r="K28" s="46"/>
    </row>
    <row r="29" spans="2:11" ht="12.75">
      <c r="B29" s="45"/>
      <c r="C29" s="46"/>
      <c r="D29" s="46"/>
      <c r="E29" s="46"/>
      <c r="F29" s="46"/>
      <c r="G29" s="46"/>
      <c r="H29" s="46"/>
      <c r="I29" s="46"/>
      <c r="J29" s="46"/>
      <c r="K29" s="46"/>
    </row>
    <row r="30" spans="2:11" ht="12.75">
      <c r="B30" s="45"/>
      <c r="C30" s="46"/>
      <c r="D30" s="46"/>
      <c r="E30" s="46"/>
      <c r="F30" s="46"/>
      <c r="G30" s="46"/>
      <c r="H30" s="46"/>
      <c r="I30" s="46"/>
      <c r="J30" s="46"/>
      <c r="K30" s="46"/>
    </row>
    <row r="31" spans="2:11" ht="15">
      <c r="B31" s="45"/>
      <c r="C31" s="46"/>
      <c r="D31" s="46"/>
      <c r="E31" s="46"/>
      <c r="F31" s="56"/>
      <c r="G31" s="56"/>
      <c r="H31" s="56"/>
      <c r="I31" s="56"/>
      <c r="J31" s="56"/>
      <c r="K31" s="56"/>
    </row>
    <row r="32" spans="2:11" ht="12.75">
      <c r="B32" t="s">
        <v>93</v>
      </c>
      <c r="C32" s="1"/>
      <c r="D32" s="1"/>
      <c r="E32" s="1"/>
      <c r="F32" s="34">
        <f aca="true" t="shared" si="2" ref="F32:K32">SUM(F26:F31)</f>
        <v>0</v>
      </c>
      <c r="G32" s="34">
        <f t="shared" si="2"/>
        <v>0</v>
      </c>
      <c r="H32" s="34">
        <f t="shared" si="2"/>
        <v>0</v>
      </c>
      <c r="I32" s="34">
        <f t="shared" si="2"/>
        <v>0</v>
      </c>
      <c r="J32" s="34">
        <f t="shared" si="2"/>
        <v>0</v>
      </c>
      <c r="K32" s="34">
        <f t="shared" si="2"/>
        <v>0</v>
      </c>
    </row>
    <row r="34" spans="1:11" ht="12.75">
      <c r="A34" s="43" t="s">
        <v>126</v>
      </c>
      <c r="B34" s="29" t="s">
        <v>84</v>
      </c>
      <c r="F34" s="251" t="s">
        <v>56</v>
      </c>
      <c r="G34" s="31" t="s">
        <v>56</v>
      </c>
      <c r="H34" s="251" t="s">
        <v>57</v>
      </c>
      <c r="I34" s="31" t="s">
        <v>57</v>
      </c>
      <c r="J34" s="251" t="s">
        <v>58</v>
      </c>
      <c r="K34" s="31" t="s">
        <v>58</v>
      </c>
    </row>
    <row r="35" spans="2:11" ht="12.75">
      <c r="B35" s="29" t="s">
        <v>85</v>
      </c>
      <c r="C35" s="29" t="s">
        <v>86</v>
      </c>
      <c r="D35" s="29" t="s">
        <v>87</v>
      </c>
      <c r="E35" s="42" t="s">
        <v>91</v>
      </c>
      <c r="F35" s="251" t="s">
        <v>89</v>
      </c>
      <c r="G35" s="58" t="s">
        <v>118</v>
      </c>
      <c r="H35" s="251" t="s">
        <v>89</v>
      </c>
      <c r="I35" s="58" t="s">
        <v>118</v>
      </c>
      <c r="J35" s="251" t="s">
        <v>89</v>
      </c>
      <c r="K35" s="58" t="s">
        <v>118</v>
      </c>
    </row>
    <row r="36" spans="2:11" ht="12.75">
      <c r="B36" s="45"/>
      <c r="C36" s="46"/>
      <c r="D36" s="46"/>
      <c r="E36" s="46"/>
      <c r="F36" s="221"/>
      <c r="G36" s="221"/>
      <c r="H36" s="221"/>
      <c r="I36" s="221"/>
      <c r="J36" s="221"/>
      <c r="K36" s="221"/>
    </row>
    <row r="37" spans="2:11" ht="12.75">
      <c r="B37" s="45"/>
      <c r="C37" s="46"/>
      <c r="D37" s="46"/>
      <c r="E37" s="46"/>
      <c r="F37" s="221"/>
      <c r="G37" s="221"/>
      <c r="H37" s="221"/>
      <c r="I37" s="221"/>
      <c r="J37" s="221"/>
      <c r="K37" s="221"/>
    </row>
    <row r="38" spans="2:11" ht="12.75">
      <c r="B38" s="45"/>
      <c r="C38" s="46"/>
      <c r="D38" s="46"/>
      <c r="E38" s="46"/>
      <c r="F38" s="221"/>
      <c r="G38" s="221"/>
      <c r="H38" s="221"/>
      <c r="I38" s="221"/>
      <c r="J38" s="221"/>
      <c r="K38" s="221"/>
    </row>
    <row r="39" spans="2:11" ht="12.75">
      <c r="B39" s="45"/>
      <c r="C39" s="46"/>
      <c r="D39" s="46"/>
      <c r="E39" s="46"/>
      <c r="F39" s="221"/>
      <c r="G39" s="221"/>
      <c r="H39" s="221"/>
      <c r="I39" s="221"/>
      <c r="J39" s="221"/>
      <c r="K39" s="221"/>
    </row>
    <row r="40" spans="2:11" ht="12.75">
      <c r="B40" s="45"/>
      <c r="C40" s="46"/>
      <c r="D40" s="46"/>
      <c r="E40" s="46"/>
      <c r="F40" s="221"/>
      <c r="G40" s="221"/>
      <c r="H40" s="221"/>
      <c r="I40" s="221"/>
      <c r="J40" s="221"/>
      <c r="K40" s="221"/>
    </row>
    <row r="41" spans="2:11" ht="15">
      <c r="B41" s="45"/>
      <c r="C41" s="46"/>
      <c r="D41" s="46"/>
      <c r="E41" s="46"/>
      <c r="F41" s="255"/>
      <c r="G41" s="255"/>
      <c r="H41" s="255"/>
      <c r="I41" s="255"/>
      <c r="J41" s="255"/>
      <c r="K41" s="255"/>
    </row>
    <row r="42" spans="1:11" ht="12.75">
      <c r="A42" t="s">
        <v>96</v>
      </c>
      <c r="C42" s="1"/>
      <c r="D42" s="1"/>
      <c r="E42" s="1"/>
      <c r="F42" s="256">
        <f aca="true" t="shared" si="3" ref="F42:K42">SUM(F36:F41)</f>
        <v>0</v>
      </c>
      <c r="G42" s="256">
        <f t="shared" si="3"/>
        <v>0</v>
      </c>
      <c r="H42" s="256">
        <f t="shared" si="3"/>
        <v>0</v>
      </c>
      <c r="I42" s="256">
        <f t="shared" si="3"/>
        <v>0</v>
      </c>
      <c r="J42" s="256">
        <f t="shared" si="3"/>
        <v>0</v>
      </c>
      <c r="K42" s="256">
        <f t="shared" si="3"/>
        <v>0</v>
      </c>
    </row>
    <row r="45" ht="12.75">
      <c r="A45" s="29" t="s">
        <v>132</v>
      </c>
    </row>
    <row r="46" spans="1:2" ht="12.75">
      <c r="A46" s="29"/>
      <c r="B46" s="29" t="s">
        <v>133</v>
      </c>
    </row>
    <row r="47" ht="12.75">
      <c r="A47" s="29"/>
    </row>
    <row r="48" spans="1:2" ht="12.75">
      <c r="A48" t="s">
        <v>117</v>
      </c>
      <c r="B48" t="s">
        <v>116</v>
      </c>
    </row>
    <row r="50" ht="12.75">
      <c r="A50" t="s">
        <v>119</v>
      </c>
    </row>
    <row r="51" spans="1:256" ht="12.75">
      <c r="A51" s="57"/>
      <c r="D51" s="57"/>
      <c r="F51" s="252"/>
      <c r="H51" s="252"/>
      <c r="J51" s="252"/>
      <c r="L51" s="57"/>
      <c r="N51" s="57"/>
      <c r="P51" s="57"/>
      <c r="R51" s="57"/>
      <c r="T51" s="57"/>
      <c r="V51" s="57"/>
      <c r="X51" s="57"/>
      <c r="Z51" s="57"/>
      <c r="AB51" s="57"/>
      <c r="AD51" s="57"/>
      <c r="AF51" s="57"/>
      <c r="AH51" s="57"/>
      <c r="AJ51" s="57"/>
      <c r="AL51" s="57"/>
      <c r="AN51" s="57"/>
      <c r="AP51" s="57"/>
      <c r="AR51" s="57"/>
      <c r="AT51" s="57"/>
      <c r="AV51" s="57"/>
      <c r="AX51" s="57"/>
      <c r="AZ51" s="57"/>
      <c r="BB51" s="57"/>
      <c r="BD51" s="57"/>
      <c r="BF51" s="57"/>
      <c r="BH51" s="57"/>
      <c r="BJ51" s="57"/>
      <c r="BL51" s="57"/>
      <c r="BN51" s="57"/>
      <c r="BP51" s="57"/>
      <c r="BR51" s="57"/>
      <c r="BT51" s="57"/>
      <c r="BV51" s="57"/>
      <c r="BX51" s="57"/>
      <c r="BZ51" s="57"/>
      <c r="CB51" s="57"/>
      <c r="CD51" s="57"/>
      <c r="CF51" s="57"/>
      <c r="CH51" s="57"/>
      <c r="CJ51" s="57"/>
      <c r="CL51" s="57"/>
      <c r="CN51" s="57"/>
      <c r="CP51" s="57"/>
      <c r="CR51" s="57"/>
      <c r="CT51" s="57"/>
      <c r="CV51" s="57"/>
      <c r="CX51" s="57"/>
      <c r="CZ51" s="57"/>
      <c r="DB51" s="57"/>
      <c r="DD51" s="57"/>
      <c r="DF51" s="57"/>
      <c r="DH51" s="57"/>
      <c r="DJ51" s="57"/>
      <c r="DL51" s="57"/>
      <c r="DN51" s="57"/>
      <c r="DP51" s="57"/>
      <c r="DR51" s="57"/>
      <c r="DT51" s="57"/>
      <c r="DV51" s="57"/>
      <c r="DX51" s="57"/>
      <c r="DZ51" s="57"/>
      <c r="EB51" s="57"/>
      <c r="ED51" s="57"/>
      <c r="EF51" s="57"/>
      <c r="EH51" s="57"/>
      <c r="EJ51" s="57"/>
      <c r="EL51" s="57"/>
      <c r="EN51" s="57"/>
      <c r="EP51" s="57"/>
      <c r="ER51" s="57"/>
      <c r="ET51" s="57"/>
      <c r="EV51" s="57"/>
      <c r="EX51" s="57"/>
      <c r="EZ51" s="57"/>
      <c r="FB51" s="57"/>
      <c r="FD51" s="57"/>
      <c r="FF51" s="57"/>
      <c r="FH51" s="57"/>
      <c r="FJ51" s="57"/>
      <c r="FL51" s="57"/>
      <c r="FN51" s="57"/>
      <c r="FP51" s="57"/>
      <c r="FR51" s="57"/>
      <c r="FT51" s="57"/>
      <c r="FV51" s="57"/>
      <c r="FX51" s="57"/>
      <c r="FZ51" s="57"/>
      <c r="GB51" s="57"/>
      <c r="GD51" s="57"/>
      <c r="GF51" s="57"/>
      <c r="GH51" s="57"/>
      <c r="GJ51" s="57"/>
      <c r="GL51" s="57"/>
      <c r="GN51" s="57"/>
      <c r="GP51" s="57"/>
      <c r="GR51" s="57"/>
      <c r="GT51" s="57"/>
      <c r="GV51" s="57"/>
      <c r="GX51" s="57"/>
      <c r="GZ51" s="57"/>
      <c r="HB51" s="57"/>
      <c r="HD51" s="57"/>
      <c r="HF51" s="57"/>
      <c r="HH51" s="57"/>
      <c r="HJ51" s="57"/>
      <c r="HL51" s="57"/>
      <c r="HN51" s="57"/>
      <c r="HP51" s="57"/>
      <c r="HR51" s="57"/>
      <c r="HT51" s="57"/>
      <c r="HV51" s="57"/>
      <c r="HX51" s="57"/>
      <c r="HZ51" s="57"/>
      <c r="IB51" s="57"/>
      <c r="ID51" s="57"/>
      <c r="IF51" s="57"/>
      <c r="IH51" s="57"/>
      <c r="IJ51" s="57"/>
      <c r="IL51" s="57"/>
      <c r="IN51" s="57"/>
      <c r="IP51" s="57"/>
      <c r="IR51" s="57"/>
      <c r="IT51" s="57"/>
      <c r="IV51" s="57"/>
    </row>
    <row r="52" ht="12.75">
      <c r="A52" s="57" t="s">
        <v>114</v>
      </c>
    </row>
  </sheetData>
  <sheetProtection/>
  <printOptions/>
  <pageMargins left="0.7" right="0.7" top="0.75" bottom="0.75" header="0.3" footer="0.3"/>
  <pageSetup horizontalDpi="300" verticalDpi="300" orientation="landscape" scale="83" r:id="rId1"/>
  <rowBreaks count="1" manualBreakCount="1">
    <brk id="44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7109375" style="0" customWidth="1"/>
    <col min="2" max="2" width="19.421875" style="0" customWidth="1"/>
    <col min="3" max="3" width="42.28125" style="0" customWidth="1"/>
    <col min="4" max="4" width="12.28125" style="35" bestFit="1" customWidth="1"/>
    <col min="5" max="6" width="14.28125" style="35" customWidth="1"/>
  </cols>
  <sheetData>
    <row r="1" spans="1:12" ht="12.75">
      <c r="A1" s="148" t="s">
        <v>95</v>
      </c>
      <c r="B1" s="135"/>
      <c r="C1" s="135"/>
      <c r="D1" s="270"/>
      <c r="E1" s="270"/>
      <c r="F1" s="270"/>
      <c r="G1" s="136"/>
      <c r="H1" s="136"/>
      <c r="I1" s="136"/>
      <c r="J1" s="136"/>
      <c r="K1" s="136"/>
      <c r="L1" s="135"/>
    </row>
    <row r="2" spans="1:12" ht="12.75">
      <c r="A2" s="29"/>
      <c r="F2" s="134"/>
      <c r="G2" s="136"/>
      <c r="H2" s="136"/>
      <c r="I2" s="136"/>
      <c r="J2" s="136"/>
      <c r="K2" s="136"/>
      <c r="L2" s="135"/>
    </row>
    <row r="3" spans="2:12" ht="12.75">
      <c r="B3" t="s">
        <v>343</v>
      </c>
      <c r="D3"/>
      <c r="E3" s="33">
        <f>'Telehealth Clinical Rev Detail'!H2</f>
        <v>1.02</v>
      </c>
      <c r="F3" s="242">
        <f>'Telehealth Clinical Rev Detail'!J2</f>
        <v>1.0404</v>
      </c>
      <c r="H3" s="137"/>
      <c r="I3" s="136"/>
      <c r="J3" s="137"/>
      <c r="K3" s="138"/>
      <c r="L3" s="135"/>
    </row>
    <row r="4" spans="5:12" ht="12.75">
      <c r="E4" s="41"/>
      <c r="F4" s="241"/>
      <c r="G4" s="138"/>
      <c r="H4" s="136"/>
      <c r="I4" s="136"/>
      <c r="J4" s="136"/>
      <c r="K4" s="136"/>
      <c r="L4" s="135"/>
    </row>
    <row r="5" spans="1:6" ht="12.75">
      <c r="A5" s="43" t="s">
        <v>10</v>
      </c>
      <c r="B5" s="29" t="s">
        <v>120</v>
      </c>
      <c r="C5" s="29"/>
      <c r="D5" s="36" t="s">
        <v>56</v>
      </c>
      <c r="E5" s="36" t="s">
        <v>57</v>
      </c>
      <c r="F5" s="36" t="s">
        <v>58</v>
      </c>
    </row>
    <row r="6" spans="2:6" ht="12.75">
      <c r="B6" s="29" t="s">
        <v>98</v>
      </c>
      <c r="C6" s="29" t="s">
        <v>97</v>
      </c>
      <c r="D6" s="31" t="s">
        <v>100</v>
      </c>
      <c r="E6" s="31" t="s">
        <v>100</v>
      </c>
      <c r="F6" s="31" t="s">
        <v>100</v>
      </c>
    </row>
    <row r="7" spans="1:6" ht="12.75">
      <c r="A7" s="44" t="s">
        <v>70</v>
      </c>
      <c r="B7" s="45"/>
      <c r="C7" s="46"/>
      <c r="D7" s="221"/>
      <c r="E7" s="221"/>
      <c r="F7" s="221"/>
    </row>
    <row r="8" spans="1:6" ht="12.75">
      <c r="A8" s="44" t="s">
        <v>15</v>
      </c>
      <c r="B8" s="45"/>
      <c r="C8" s="46"/>
      <c r="D8" s="221"/>
      <c r="E8" s="221">
        <f aca="true" t="shared" si="0" ref="E8:F10">($D8*E$3)</f>
        <v>0</v>
      </c>
      <c r="F8" s="221">
        <f t="shared" si="0"/>
        <v>0</v>
      </c>
    </row>
    <row r="9" spans="1:6" ht="12.75">
      <c r="A9" s="44" t="s">
        <v>134</v>
      </c>
      <c r="B9" s="45"/>
      <c r="C9" s="46"/>
      <c r="D9" s="221"/>
      <c r="E9" s="221">
        <f t="shared" si="0"/>
        <v>0</v>
      </c>
      <c r="F9" s="221">
        <f t="shared" si="0"/>
        <v>0</v>
      </c>
    </row>
    <row r="10" spans="1:6" ht="15">
      <c r="A10" s="61" t="s">
        <v>71</v>
      </c>
      <c r="B10" s="45"/>
      <c r="C10" s="46"/>
      <c r="D10" s="255"/>
      <c r="E10" s="221">
        <f t="shared" si="0"/>
        <v>0</v>
      </c>
      <c r="F10" s="221">
        <f t="shared" si="0"/>
        <v>0</v>
      </c>
    </row>
    <row r="11" spans="2:6" ht="12.75">
      <c r="B11" t="s">
        <v>99</v>
      </c>
      <c r="C11" s="1"/>
      <c r="D11" s="256">
        <f>SUM(D7:D10)</f>
        <v>0</v>
      </c>
      <c r="E11" s="256">
        <f>SUM(E7:E10)</f>
        <v>0</v>
      </c>
      <c r="F11" s="256">
        <f>SUM(F7:F10)</f>
        <v>0</v>
      </c>
    </row>
    <row r="12" spans="4:6" ht="12.75">
      <c r="D12" s="257"/>
      <c r="E12" s="257"/>
      <c r="F12" s="257"/>
    </row>
    <row r="13" spans="1:6" ht="12.75">
      <c r="A13" s="43" t="s">
        <v>24</v>
      </c>
      <c r="B13" s="29" t="s">
        <v>121</v>
      </c>
      <c r="C13" s="29"/>
      <c r="D13" s="258" t="s">
        <v>56</v>
      </c>
      <c r="E13" s="258" t="s">
        <v>57</v>
      </c>
      <c r="F13" s="258" t="s">
        <v>58</v>
      </c>
    </row>
    <row r="14" spans="2:6" ht="12.75">
      <c r="B14" s="29" t="s">
        <v>127</v>
      </c>
      <c r="C14" s="29" t="s">
        <v>97</v>
      </c>
      <c r="D14" s="259" t="s">
        <v>100</v>
      </c>
      <c r="E14" s="259" t="s">
        <v>100</v>
      </c>
      <c r="F14" s="259" t="s">
        <v>100</v>
      </c>
    </row>
    <row r="15" spans="1:6" ht="12.75">
      <c r="A15" s="43" t="s">
        <v>128</v>
      </c>
      <c r="B15" s="60"/>
      <c r="C15" s="46"/>
      <c r="D15" s="221"/>
      <c r="E15" s="221">
        <f>($D15*E$3)</f>
        <v>0</v>
      </c>
      <c r="F15" s="221">
        <f>($D15*F$3)</f>
        <v>0</v>
      </c>
    </row>
    <row r="16" spans="1:6" ht="12.75">
      <c r="A16" s="43" t="s">
        <v>129</v>
      </c>
      <c r="B16" s="60"/>
      <c r="C16" s="46"/>
      <c r="D16" s="221"/>
      <c r="E16" s="221"/>
      <c r="F16" s="221"/>
    </row>
    <row r="17" spans="2:6" ht="12.75">
      <c r="B17" s="76"/>
      <c r="C17" s="1"/>
      <c r="D17" s="256"/>
      <c r="E17" s="256"/>
      <c r="F17" s="256"/>
    </row>
    <row r="18" ht="12.75">
      <c r="C18" s="1"/>
    </row>
    <row r="19" ht="12.75">
      <c r="C19" s="1"/>
    </row>
    <row r="20" ht="12.75">
      <c r="C20" s="1"/>
    </row>
    <row r="21" spans="1:3" ht="12.75">
      <c r="A21" s="29" t="s">
        <v>136</v>
      </c>
      <c r="C21" s="1"/>
    </row>
    <row r="22" spans="2:3" ht="12.75">
      <c r="B22" s="29" t="s">
        <v>135</v>
      </c>
      <c r="C22" s="1"/>
    </row>
    <row r="23" spans="3:6" ht="15">
      <c r="C23" s="1"/>
      <c r="D23" s="38"/>
      <c r="E23" s="38"/>
      <c r="F23" s="38"/>
    </row>
    <row r="24" spans="1:6" ht="12.75">
      <c r="A24" s="44" t="s">
        <v>10</v>
      </c>
      <c r="B24" t="s">
        <v>334</v>
      </c>
      <c r="C24" s="1"/>
      <c r="D24" s="34"/>
      <c r="E24" s="34"/>
      <c r="F24" s="34"/>
    </row>
    <row r="25" spans="1:6" ht="12.75">
      <c r="A25" s="44"/>
      <c r="B25" t="s">
        <v>333</v>
      </c>
      <c r="C25" s="1"/>
      <c r="D25" s="34"/>
      <c r="E25" s="34"/>
      <c r="F25" s="34"/>
    </row>
    <row r="27" spans="1:6" ht="12.75">
      <c r="A27" s="44" t="s">
        <v>24</v>
      </c>
      <c r="B27" t="s">
        <v>335</v>
      </c>
      <c r="D27" s="36"/>
      <c r="E27" s="36"/>
      <c r="F27" s="36"/>
    </row>
    <row r="28" spans="2:6" ht="12.75">
      <c r="B28" t="s">
        <v>333</v>
      </c>
      <c r="C28" s="29"/>
      <c r="D28" s="31"/>
      <c r="E28" s="31"/>
      <c r="F28" s="3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spans="3:6" ht="15">
      <c r="C34" s="1"/>
      <c r="D34" s="38"/>
      <c r="E34" s="38"/>
      <c r="F34" s="38"/>
    </row>
    <row r="35" spans="3:6" ht="12.75">
      <c r="C35" s="1"/>
      <c r="D35" s="34"/>
      <c r="E35" s="34"/>
      <c r="F35" s="34"/>
    </row>
  </sheetData>
  <sheetProtection/>
  <printOptions/>
  <pageMargins left="0.75" right="0.75" top="1" bottom="1" header="0.5" footer="0.5"/>
  <pageSetup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7109375" style="0" customWidth="1"/>
    <col min="4" max="11" width="12.7109375" style="0" customWidth="1"/>
  </cols>
  <sheetData>
    <row r="1" spans="1:10" ht="12.75">
      <c r="A1" s="148" t="s">
        <v>205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2.75">
      <c r="A2" t="s">
        <v>59</v>
      </c>
      <c r="F2" s="35"/>
      <c r="H2" s="35"/>
      <c r="I2" s="33">
        <v>1.02</v>
      </c>
      <c r="J2" s="64">
        <f>I2</f>
        <v>1.02</v>
      </c>
    </row>
    <row r="4" ht="12.75">
      <c r="A4" s="29" t="s">
        <v>319</v>
      </c>
    </row>
    <row r="5" spans="1:10" s="29" customFormat="1" ht="12.75">
      <c r="A5" s="32" t="s">
        <v>144</v>
      </c>
      <c r="C5" s="32"/>
      <c r="D5" s="32"/>
      <c r="E5" s="66">
        <v>0.3</v>
      </c>
      <c r="H5" s="65" t="s">
        <v>28</v>
      </c>
      <c r="I5" s="65" t="s">
        <v>29</v>
      </c>
      <c r="J5" s="65" t="s">
        <v>30</v>
      </c>
    </row>
    <row r="6" spans="2:10" s="29" customFormat="1" ht="26.25" customHeight="1">
      <c r="B6" s="29" t="s">
        <v>137</v>
      </c>
      <c r="C6" s="29" t="s">
        <v>138</v>
      </c>
      <c r="D6" s="62" t="s">
        <v>139</v>
      </c>
      <c r="E6" s="62" t="s">
        <v>140</v>
      </c>
      <c r="F6" s="62" t="s">
        <v>142</v>
      </c>
      <c r="G6" s="62" t="s">
        <v>141</v>
      </c>
      <c r="H6" s="63" t="s">
        <v>145</v>
      </c>
      <c r="I6" s="63" t="s">
        <v>145</v>
      </c>
      <c r="J6" s="63" t="s">
        <v>145</v>
      </c>
    </row>
    <row r="7" spans="1:10" ht="12.75">
      <c r="A7" s="44" t="s">
        <v>33</v>
      </c>
      <c r="B7" s="45"/>
      <c r="C7" s="45"/>
      <c r="D7" s="221"/>
      <c r="E7" s="195">
        <f>D7*E$5</f>
        <v>0</v>
      </c>
      <c r="F7" s="195">
        <f aca="true" t="shared" si="0" ref="F7:F14">D7+E7</f>
        <v>0</v>
      </c>
      <c r="G7" s="173"/>
      <c r="H7" s="195">
        <f aca="true" t="shared" si="1" ref="H7:H14">F7*G7</f>
        <v>0</v>
      </c>
      <c r="I7" s="195">
        <f aca="true" t="shared" si="2" ref="I7:J14">H7*I$2</f>
        <v>0</v>
      </c>
      <c r="J7" s="195">
        <f t="shared" si="2"/>
        <v>0</v>
      </c>
    </row>
    <row r="8" spans="1:10" ht="12.75">
      <c r="A8" s="44" t="s">
        <v>8</v>
      </c>
      <c r="B8" s="45"/>
      <c r="C8" s="45"/>
      <c r="D8" s="221"/>
      <c r="E8" s="195">
        <f aca="true" t="shared" si="3" ref="E8:E14">D8*$E$5</f>
        <v>0</v>
      </c>
      <c r="F8" s="195">
        <f t="shared" si="0"/>
        <v>0</v>
      </c>
      <c r="G8" s="173"/>
      <c r="H8" s="195">
        <f t="shared" si="1"/>
        <v>0</v>
      </c>
      <c r="I8" s="195">
        <f t="shared" si="2"/>
        <v>0</v>
      </c>
      <c r="J8" s="195">
        <f t="shared" si="2"/>
        <v>0</v>
      </c>
    </row>
    <row r="9" spans="1:10" ht="12.75">
      <c r="A9" s="44" t="s">
        <v>9</v>
      </c>
      <c r="B9" s="45"/>
      <c r="C9" s="45"/>
      <c r="D9" s="221"/>
      <c r="E9" s="195">
        <f t="shared" si="3"/>
        <v>0</v>
      </c>
      <c r="F9" s="195">
        <f t="shared" si="0"/>
        <v>0</v>
      </c>
      <c r="G9" s="173"/>
      <c r="H9" s="195">
        <f t="shared" si="1"/>
        <v>0</v>
      </c>
      <c r="I9" s="195">
        <f t="shared" si="2"/>
        <v>0</v>
      </c>
      <c r="J9" s="195">
        <f t="shared" si="2"/>
        <v>0</v>
      </c>
    </row>
    <row r="10" spans="1:10" ht="12.75">
      <c r="A10" s="49" t="s">
        <v>10</v>
      </c>
      <c r="B10" s="45"/>
      <c r="C10" s="45"/>
      <c r="D10" s="221"/>
      <c r="E10" s="195">
        <f t="shared" si="3"/>
        <v>0</v>
      </c>
      <c r="F10" s="195">
        <f t="shared" si="0"/>
        <v>0</v>
      </c>
      <c r="G10" s="173"/>
      <c r="H10" s="195">
        <f t="shared" si="1"/>
        <v>0</v>
      </c>
      <c r="I10" s="195">
        <f t="shared" si="2"/>
        <v>0</v>
      </c>
      <c r="J10" s="195">
        <f t="shared" si="2"/>
        <v>0</v>
      </c>
    </row>
    <row r="11" spans="1:10" ht="12.75">
      <c r="A11" s="49" t="s">
        <v>24</v>
      </c>
      <c r="B11" s="45"/>
      <c r="C11" s="45"/>
      <c r="D11" s="221"/>
      <c r="E11" s="195">
        <f t="shared" si="3"/>
        <v>0</v>
      </c>
      <c r="F11" s="195">
        <f t="shared" si="0"/>
        <v>0</v>
      </c>
      <c r="G11" s="173"/>
      <c r="H11" s="195">
        <f t="shared" si="1"/>
        <v>0</v>
      </c>
      <c r="I11" s="195">
        <f t="shared" si="2"/>
        <v>0</v>
      </c>
      <c r="J11" s="195">
        <f t="shared" si="2"/>
        <v>0</v>
      </c>
    </row>
    <row r="12" spans="1:10" ht="12.75">
      <c r="A12" s="49" t="s">
        <v>26</v>
      </c>
      <c r="B12" s="45"/>
      <c r="C12" s="45"/>
      <c r="D12" s="221"/>
      <c r="E12" s="195">
        <f t="shared" si="3"/>
        <v>0</v>
      </c>
      <c r="F12" s="195">
        <f t="shared" si="0"/>
        <v>0</v>
      </c>
      <c r="G12" s="173"/>
      <c r="H12" s="195">
        <f t="shared" si="1"/>
        <v>0</v>
      </c>
      <c r="I12" s="195">
        <f t="shared" si="2"/>
        <v>0</v>
      </c>
      <c r="J12" s="195">
        <f t="shared" si="2"/>
        <v>0</v>
      </c>
    </row>
    <row r="13" spans="1:10" ht="12.75">
      <c r="A13" s="49" t="s">
        <v>34</v>
      </c>
      <c r="B13" s="45"/>
      <c r="C13" s="45"/>
      <c r="D13" s="221"/>
      <c r="E13" s="195">
        <f t="shared" si="3"/>
        <v>0</v>
      </c>
      <c r="F13" s="195">
        <f t="shared" si="0"/>
        <v>0</v>
      </c>
      <c r="G13" s="173"/>
      <c r="H13" s="195">
        <f t="shared" si="1"/>
        <v>0</v>
      </c>
      <c r="I13" s="195">
        <f t="shared" si="2"/>
        <v>0</v>
      </c>
      <c r="J13" s="195">
        <f t="shared" si="2"/>
        <v>0</v>
      </c>
    </row>
    <row r="14" spans="1:10" ht="12.75">
      <c r="A14" s="49" t="s">
        <v>35</v>
      </c>
      <c r="B14" s="45"/>
      <c r="C14" s="45"/>
      <c r="D14" s="222"/>
      <c r="E14" s="223">
        <f t="shared" si="3"/>
        <v>0</v>
      </c>
      <c r="F14" s="223">
        <f t="shared" si="0"/>
        <v>0</v>
      </c>
      <c r="G14" s="174"/>
      <c r="H14" s="223">
        <f t="shared" si="1"/>
        <v>0</v>
      </c>
      <c r="I14" s="223">
        <f t="shared" si="2"/>
        <v>0</v>
      </c>
      <c r="J14" s="223">
        <f t="shared" si="2"/>
        <v>0</v>
      </c>
    </row>
    <row r="15" spans="1:10" ht="12.75">
      <c r="A15" s="67" t="s">
        <v>146</v>
      </c>
      <c r="D15" s="1">
        <f aca="true" t="shared" si="4" ref="D15:J15">SUM(D7:D14)</f>
        <v>0</v>
      </c>
      <c r="E15" s="195">
        <f t="shared" si="4"/>
        <v>0</v>
      </c>
      <c r="F15" s="195">
        <f t="shared" si="4"/>
        <v>0</v>
      </c>
      <c r="G15" s="253">
        <f t="shared" si="4"/>
        <v>0</v>
      </c>
      <c r="H15" s="195">
        <f t="shared" si="4"/>
        <v>0</v>
      </c>
      <c r="I15" s="195">
        <f t="shared" si="4"/>
        <v>0</v>
      </c>
      <c r="J15" s="195">
        <f t="shared" si="4"/>
        <v>0</v>
      </c>
    </row>
    <row r="18" spans="1:6" ht="12.75">
      <c r="A18" s="29" t="s">
        <v>255</v>
      </c>
      <c r="C18" s="1"/>
      <c r="D18" s="35"/>
      <c r="E18" s="35"/>
      <c r="F18" s="35"/>
    </row>
    <row r="19" spans="2:6" ht="12.75">
      <c r="B19" s="128" t="s">
        <v>256</v>
      </c>
      <c r="C19" s="1"/>
      <c r="D19" s="35"/>
      <c r="E19" s="35"/>
      <c r="F19" s="35"/>
    </row>
    <row r="21" spans="1:2" ht="12.75">
      <c r="A21">
        <v>1</v>
      </c>
      <c r="B21" t="s">
        <v>361</v>
      </c>
    </row>
    <row r="22" ht="12.75">
      <c r="B22" t="s">
        <v>344</v>
      </c>
    </row>
    <row r="23" ht="12.75">
      <c r="B23" t="s">
        <v>184</v>
      </c>
    </row>
  </sheetData>
  <sheetProtection/>
  <printOptions/>
  <pageMargins left="0.75" right="0.75" top="1" bottom="1" header="0.5" footer="0.5"/>
  <pageSetup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140625" style="0" customWidth="1"/>
    <col min="2" max="2" width="0.13671875" style="0" customWidth="1"/>
    <col min="3" max="3" width="19.00390625" style="0" customWidth="1"/>
    <col min="4" max="4" width="18.00390625" style="0" customWidth="1"/>
    <col min="5" max="5" width="12.421875" style="0" bestFit="1" customWidth="1"/>
    <col min="6" max="6" width="12.140625" style="0" customWidth="1"/>
    <col min="7" max="7" width="12.421875" style="0" bestFit="1" customWidth="1"/>
    <col min="8" max="8" width="13.7109375" style="0" customWidth="1"/>
    <col min="9" max="9" width="12.421875" style="0" customWidth="1"/>
    <col min="10" max="11" width="12.421875" style="0" bestFit="1" customWidth="1"/>
  </cols>
  <sheetData>
    <row r="1" spans="1:11" ht="12.75">
      <c r="A1" s="148" t="s">
        <v>147</v>
      </c>
      <c r="B1" s="148"/>
      <c r="C1" s="135"/>
      <c r="D1" s="135"/>
      <c r="E1" s="135"/>
      <c r="F1" s="135"/>
      <c r="G1" s="135"/>
      <c r="H1" s="135"/>
      <c r="I1" s="135"/>
      <c r="J1" s="135"/>
      <c r="K1" s="135"/>
    </row>
    <row r="3" spans="1:11" ht="12.75">
      <c r="A3" t="s">
        <v>155</v>
      </c>
      <c r="G3" s="35"/>
      <c r="I3" s="35"/>
      <c r="J3" s="33">
        <f>'Non-Clin Personnel Exp'!I2</f>
        <v>1.02</v>
      </c>
      <c r="K3" s="64">
        <f>'Non-Clin Personnel Exp'!J2</f>
        <v>1.02</v>
      </c>
    </row>
    <row r="5" spans="1:2" ht="12.75">
      <c r="A5" s="43" t="s">
        <v>109</v>
      </c>
      <c r="B5" s="29" t="s">
        <v>148</v>
      </c>
    </row>
    <row r="6" spans="1:11" ht="12.75">
      <c r="A6" s="32" t="s">
        <v>167</v>
      </c>
      <c r="B6" s="32"/>
      <c r="C6" s="29"/>
      <c r="D6" s="32"/>
      <c r="E6" s="32"/>
      <c r="F6" s="66">
        <v>0.3</v>
      </c>
      <c r="G6" s="29"/>
      <c r="H6" s="29"/>
      <c r="I6" s="65" t="s">
        <v>28</v>
      </c>
      <c r="J6" s="65" t="s">
        <v>29</v>
      </c>
      <c r="K6" s="65" t="s">
        <v>30</v>
      </c>
    </row>
    <row r="7" spans="1:11" ht="38.25">
      <c r="A7" s="29"/>
      <c r="B7" s="29"/>
      <c r="C7" s="29" t="s">
        <v>137</v>
      </c>
      <c r="D7" s="29" t="s">
        <v>138</v>
      </c>
      <c r="E7" s="62" t="s">
        <v>139</v>
      </c>
      <c r="F7" s="62" t="s">
        <v>140</v>
      </c>
      <c r="G7" s="62" t="s">
        <v>142</v>
      </c>
      <c r="H7" s="62" t="s">
        <v>141</v>
      </c>
      <c r="I7" s="63" t="s">
        <v>145</v>
      </c>
      <c r="J7" s="63" t="s">
        <v>145</v>
      </c>
      <c r="K7" s="63" t="s">
        <v>145</v>
      </c>
    </row>
    <row r="8" spans="1:11" ht="12.75">
      <c r="A8" s="44" t="s">
        <v>33</v>
      </c>
      <c r="B8" s="44"/>
      <c r="C8" s="45"/>
      <c r="D8" s="45"/>
      <c r="E8" s="221"/>
      <c r="F8" s="195">
        <f>E8*F$6</f>
        <v>0</v>
      </c>
      <c r="G8" s="195">
        <f>E8+F8</f>
        <v>0</v>
      </c>
      <c r="H8" s="173"/>
      <c r="I8" s="195">
        <f>G8*H8</f>
        <v>0</v>
      </c>
      <c r="J8" s="195">
        <f>I8*J$3</f>
        <v>0</v>
      </c>
      <c r="K8" s="195">
        <f>J8*K$3</f>
        <v>0</v>
      </c>
    </row>
    <row r="9" spans="1:11" ht="12.75">
      <c r="A9" s="44" t="s">
        <v>8</v>
      </c>
      <c r="B9" s="44"/>
      <c r="C9" s="45"/>
      <c r="D9" s="45"/>
      <c r="E9" s="221"/>
      <c r="F9" s="195">
        <f aca="true" t="shared" si="0" ref="F9:F15">E9*F$6</f>
        <v>0</v>
      </c>
      <c r="G9" s="195">
        <f aca="true" t="shared" si="1" ref="G9:G15">E9+F9</f>
        <v>0</v>
      </c>
      <c r="H9" s="173"/>
      <c r="I9" s="195">
        <f aca="true" t="shared" si="2" ref="I9:I15">G9*H9</f>
        <v>0</v>
      </c>
      <c r="J9" s="195">
        <f aca="true" t="shared" si="3" ref="J9:K15">I9*J$3</f>
        <v>0</v>
      </c>
      <c r="K9" s="195">
        <f t="shared" si="3"/>
        <v>0</v>
      </c>
    </row>
    <row r="10" spans="1:11" ht="12.75">
      <c r="A10" s="44" t="s">
        <v>9</v>
      </c>
      <c r="B10" s="44"/>
      <c r="C10" s="45"/>
      <c r="D10" s="45"/>
      <c r="E10" s="221"/>
      <c r="F10" s="195">
        <f t="shared" si="0"/>
        <v>0</v>
      </c>
      <c r="G10" s="195">
        <f t="shared" si="1"/>
        <v>0</v>
      </c>
      <c r="H10" s="173"/>
      <c r="I10" s="195">
        <f t="shared" si="2"/>
        <v>0</v>
      </c>
      <c r="J10" s="195">
        <f t="shared" si="3"/>
        <v>0</v>
      </c>
      <c r="K10" s="195">
        <f t="shared" si="3"/>
        <v>0</v>
      </c>
    </row>
    <row r="11" spans="1:11" ht="12.75">
      <c r="A11" s="49" t="s">
        <v>10</v>
      </c>
      <c r="B11" s="68"/>
      <c r="C11" s="45"/>
      <c r="D11" s="45"/>
      <c r="E11" s="221"/>
      <c r="F11" s="195">
        <f t="shared" si="0"/>
        <v>0</v>
      </c>
      <c r="G11" s="195">
        <f t="shared" si="1"/>
        <v>0</v>
      </c>
      <c r="H11" s="173"/>
      <c r="I11" s="195">
        <f t="shared" si="2"/>
        <v>0</v>
      </c>
      <c r="J11" s="195">
        <f t="shared" si="3"/>
        <v>0</v>
      </c>
      <c r="K11" s="195">
        <f t="shared" si="3"/>
        <v>0</v>
      </c>
    </row>
    <row r="12" spans="1:11" ht="12.75">
      <c r="A12" s="49" t="s">
        <v>24</v>
      </c>
      <c r="B12" s="68"/>
      <c r="C12" s="45"/>
      <c r="D12" s="45"/>
      <c r="E12" s="221"/>
      <c r="F12" s="195">
        <f t="shared" si="0"/>
        <v>0</v>
      </c>
      <c r="G12" s="195">
        <f t="shared" si="1"/>
        <v>0</v>
      </c>
      <c r="H12" s="173"/>
      <c r="I12" s="195">
        <f t="shared" si="2"/>
        <v>0</v>
      </c>
      <c r="J12" s="195">
        <f t="shared" si="3"/>
        <v>0</v>
      </c>
      <c r="K12" s="195">
        <f t="shared" si="3"/>
        <v>0</v>
      </c>
    </row>
    <row r="13" spans="1:11" ht="12.75">
      <c r="A13" s="49" t="s">
        <v>26</v>
      </c>
      <c r="B13" s="68"/>
      <c r="C13" s="45"/>
      <c r="D13" s="45"/>
      <c r="E13" s="221"/>
      <c r="F13" s="195">
        <f t="shared" si="0"/>
        <v>0</v>
      </c>
      <c r="G13" s="195">
        <f t="shared" si="1"/>
        <v>0</v>
      </c>
      <c r="H13" s="173"/>
      <c r="I13" s="195">
        <f t="shared" si="2"/>
        <v>0</v>
      </c>
      <c r="J13" s="195">
        <f t="shared" si="3"/>
        <v>0</v>
      </c>
      <c r="K13" s="195">
        <f t="shared" si="3"/>
        <v>0</v>
      </c>
    </row>
    <row r="14" spans="1:11" ht="12.75">
      <c r="A14" s="49" t="s">
        <v>34</v>
      </c>
      <c r="B14" s="68"/>
      <c r="C14" s="45"/>
      <c r="D14" s="45"/>
      <c r="E14" s="221"/>
      <c r="F14" s="195">
        <f t="shared" si="0"/>
        <v>0</v>
      </c>
      <c r="G14" s="195">
        <f t="shared" si="1"/>
        <v>0</v>
      </c>
      <c r="H14" s="173"/>
      <c r="I14" s="195">
        <f t="shared" si="2"/>
        <v>0</v>
      </c>
      <c r="J14" s="195">
        <f t="shared" si="3"/>
        <v>0</v>
      </c>
      <c r="K14" s="195">
        <f t="shared" si="3"/>
        <v>0</v>
      </c>
    </row>
    <row r="15" spans="1:11" ht="15">
      <c r="A15" s="49" t="s">
        <v>35</v>
      </c>
      <c r="B15" s="68"/>
      <c r="C15" s="45"/>
      <c r="D15" s="45"/>
      <c r="E15" s="222"/>
      <c r="F15" s="210">
        <f t="shared" si="0"/>
        <v>0</v>
      </c>
      <c r="G15" s="223">
        <f t="shared" si="1"/>
        <v>0</v>
      </c>
      <c r="H15" s="174"/>
      <c r="I15" s="223">
        <f t="shared" si="2"/>
        <v>0</v>
      </c>
      <c r="J15" s="260">
        <f t="shared" si="3"/>
        <v>0</v>
      </c>
      <c r="K15" s="260">
        <f t="shared" si="3"/>
        <v>0</v>
      </c>
    </row>
    <row r="16" spans="1:11" ht="12.75">
      <c r="A16" s="67" t="s">
        <v>149</v>
      </c>
      <c r="B16" s="67"/>
      <c r="E16" s="195">
        <f>SUM(E8:E15)</f>
        <v>0</v>
      </c>
      <c r="F16" s="195">
        <f aca="true" t="shared" si="4" ref="F16:K16">SUM(F8:F15)</f>
        <v>0</v>
      </c>
      <c r="G16" s="195">
        <f t="shared" si="4"/>
        <v>0</v>
      </c>
      <c r="H16" s="253">
        <f t="shared" si="4"/>
        <v>0</v>
      </c>
      <c r="I16" s="195">
        <f t="shared" si="4"/>
        <v>0</v>
      </c>
      <c r="J16" s="195">
        <f t="shared" si="4"/>
        <v>0</v>
      </c>
      <c r="K16" s="195">
        <f t="shared" si="4"/>
        <v>0</v>
      </c>
    </row>
    <row r="19" spans="1:11" ht="12.75">
      <c r="A19" s="43" t="s">
        <v>110</v>
      </c>
      <c r="C19" s="29" t="s">
        <v>153</v>
      </c>
      <c r="I19" s="65" t="s">
        <v>28</v>
      </c>
      <c r="J19" s="65" t="s">
        <v>29</v>
      </c>
      <c r="K19" s="65" t="s">
        <v>30</v>
      </c>
    </row>
    <row r="20" spans="3:11" ht="12.75">
      <c r="C20" s="29" t="s">
        <v>137</v>
      </c>
      <c r="D20" s="29" t="s">
        <v>150</v>
      </c>
      <c r="E20" s="279" t="s">
        <v>151</v>
      </c>
      <c r="F20" s="280"/>
      <c r="G20" s="280"/>
      <c r="H20" s="281"/>
      <c r="I20" s="31" t="s">
        <v>100</v>
      </c>
      <c r="J20" s="31" t="s">
        <v>100</v>
      </c>
      <c r="K20" s="31" t="s">
        <v>100</v>
      </c>
    </row>
    <row r="21" spans="1:11" ht="12.75">
      <c r="A21" s="44" t="s">
        <v>33</v>
      </c>
      <c r="B21" s="44"/>
      <c r="C21" s="45"/>
      <c r="D21" s="69"/>
      <c r="E21" s="45"/>
      <c r="F21" s="45"/>
      <c r="G21" s="45"/>
      <c r="H21" s="45"/>
      <c r="I21" s="221"/>
      <c r="J21" s="221"/>
      <c r="K21" s="221"/>
    </row>
    <row r="22" spans="1:11" ht="12.75">
      <c r="A22" s="44" t="s">
        <v>8</v>
      </c>
      <c r="B22" s="44"/>
      <c r="C22" s="45"/>
      <c r="D22" s="69"/>
      <c r="E22" s="45"/>
      <c r="F22" s="45"/>
      <c r="G22" s="45"/>
      <c r="H22" s="45"/>
      <c r="I22" s="221"/>
      <c r="J22" s="221"/>
      <c r="K22" s="221"/>
    </row>
    <row r="23" spans="1:11" ht="12.75">
      <c r="A23" s="44" t="s">
        <v>9</v>
      </c>
      <c r="B23" s="44"/>
      <c r="C23" s="45"/>
      <c r="D23" s="69"/>
      <c r="E23" s="45"/>
      <c r="F23" s="45"/>
      <c r="G23" s="45"/>
      <c r="H23" s="45"/>
      <c r="I23" s="221"/>
      <c r="J23" s="221"/>
      <c r="K23" s="221"/>
    </row>
    <row r="24" spans="1:11" ht="12.75">
      <c r="A24" s="49" t="s">
        <v>10</v>
      </c>
      <c r="B24" s="68"/>
      <c r="C24" s="45"/>
      <c r="D24" s="70"/>
      <c r="E24" s="45"/>
      <c r="F24" s="45"/>
      <c r="G24" s="45"/>
      <c r="H24" s="45"/>
      <c r="I24" s="221"/>
      <c r="J24" s="221"/>
      <c r="K24" s="221"/>
    </row>
    <row r="25" spans="1:11" ht="12.75">
      <c r="A25" s="49" t="s">
        <v>24</v>
      </c>
      <c r="B25" s="68"/>
      <c r="C25" s="45"/>
      <c r="D25" s="70"/>
      <c r="E25" s="45"/>
      <c r="F25" s="45"/>
      <c r="G25" s="45"/>
      <c r="H25" s="45"/>
      <c r="I25" s="221"/>
      <c r="J25" s="221"/>
      <c r="K25" s="221"/>
    </row>
    <row r="26" spans="1:11" ht="12.75">
      <c r="A26" s="49" t="s">
        <v>26</v>
      </c>
      <c r="B26" s="68"/>
      <c r="C26" s="45"/>
      <c r="D26" s="70"/>
      <c r="E26" s="45"/>
      <c r="F26" s="45"/>
      <c r="G26" s="45"/>
      <c r="H26" s="45"/>
      <c r="I26" s="221"/>
      <c r="J26" s="221"/>
      <c r="K26" s="221"/>
    </row>
    <row r="27" spans="1:11" ht="12.75">
      <c r="A27" s="49" t="s">
        <v>34</v>
      </c>
      <c r="B27" s="68"/>
      <c r="C27" s="45"/>
      <c r="D27" s="70"/>
      <c r="E27" s="45"/>
      <c r="F27" s="45"/>
      <c r="G27" s="45"/>
      <c r="H27" s="45"/>
      <c r="I27" s="221"/>
      <c r="J27" s="221"/>
      <c r="K27" s="221"/>
    </row>
    <row r="28" spans="1:11" ht="12.75">
      <c r="A28" s="49" t="s">
        <v>35</v>
      </c>
      <c r="B28" s="68"/>
      <c r="C28" s="45"/>
      <c r="D28" s="70"/>
      <c r="E28" s="45"/>
      <c r="F28" s="45"/>
      <c r="G28" s="45"/>
      <c r="H28" s="45"/>
      <c r="I28" s="222"/>
      <c r="J28" s="222"/>
      <c r="K28" s="222"/>
    </row>
    <row r="29" spans="1:11" ht="12.75">
      <c r="A29" s="67" t="s">
        <v>152</v>
      </c>
      <c r="B29" s="67"/>
      <c r="I29" s="195">
        <f>SUM(I21:I28)</f>
        <v>0</v>
      </c>
      <c r="J29" s="195">
        <f>SUM(J21:J28)</f>
        <v>0</v>
      </c>
      <c r="K29" s="195">
        <f>SUM(K21:K28)</f>
        <v>0</v>
      </c>
    </row>
    <row r="30" spans="9:11" ht="12.75">
      <c r="I30" s="195"/>
      <c r="J30" s="195"/>
      <c r="K30" s="195"/>
    </row>
    <row r="32" spans="1:11" ht="12.75">
      <c r="A32" s="29" t="s">
        <v>111</v>
      </c>
      <c r="C32" s="29" t="s">
        <v>154</v>
      </c>
      <c r="I32" s="65" t="s">
        <v>28</v>
      </c>
      <c r="J32" s="65" t="s">
        <v>29</v>
      </c>
      <c r="K32" s="65" t="s">
        <v>30</v>
      </c>
    </row>
    <row r="33" spans="1:11" ht="12.75">
      <c r="A33" s="44" t="s">
        <v>157</v>
      </c>
      <c r="C33" t="s">
        <v>156</v>
      </c>
      <c r="I33" s="71">
        <v>0.05</v>
      </c>
      <c r="J33" s="71">
        <f>I33</f>
        <v>0.05</v>
      </c>
      <c r="K33" s="71">
        <f>J33</f>
        <v>0.05</v>
      </c>
    </row>
    <row r="34" spans="3:11" ht="12.75">
      <c r="C34" t="s">
        <v>352</v>
      </c>
      <c r="I34" s="196">
        <f>I33*('Telehealth Clinical Rev Detail'!F15+'Telehealth Clinical Rev Detail'!F26+'Telehealth Clinical Rev Detail'!F37+'Other Clinical Rev Detail'!G15+'Other Clinical Rev Detail'!G26+'Other Clinical Rev Detail'!G37)</f>
        <v>0</v>
      </c>
      <c r="J34" s="196">
        <f>J33*('Telehealth Clinical Rev Detail'!H15+'Telehealth Clinical Rev Detail'!H26+'Telehealth Clinical Rev Detail'!H37+'Other Clinical Rev Detail'!I15+'Other Clinical Rev Detail'!I26+'Other Clinical Rev Detail'!I37)</f>
        <v>0</v>
      </c>
      <c r="K34" s="196">
        <f>K33*('Telehealth Clinical Rev Detail'!J15+'Telehealth Clinical Rev Detail'!J26+'Telehealth Clinical Rev Detail'!J37+'Other Clinical Rev Detail'!K15+'Other Clinical Rev Detail'!K26+'Other Clinical Rev Detail'!K37)</f>
        <v>0</v>
      </c>
    </row>
    <row r="36" spans="1:11" ht="12.75">
      <c r="A36" s="44" t="s">
        <v>158</v>
      </c>
      <c r="C36" t="s">
        <v>159</v>
      </c>
      <c r="I36" s="71">
        <v>0.05</v>
      </c>
      <c r="J36" s="71">
        <f>I36</f>
        <v>0.05</v>
      </c>
      <c r="K36" s="71">
        <f>J36</f>
        <v>0.05</v>
      </c>
    </row>
    <row r="37" spans="3:11" ht="12.75">
      <c r="C37" t="s">
        <v>160</v>
      </c>
      <c r="I37" s="196">
        <f>I36*('Telehealth Clinical Rev Detail'!F41+'Telehealth Clinical Rev Detail'!F42+'Telehealth Clinical Rev Detail'!F43)</f>
        <v>0</v>
      </c>
      <c r="J37" s="196">
        <f>J36*('Telehealth Clinical Rev Detail'!H41+'Telehealth Clinical Rev Detail'!H42+'Telehealth Clinical Rev Detail'!H43)</f>
        <v>0</v>
      </c>
      <c r="K37" s="196">
        <f>K36*('Telehealth Clinical Rev Detail'!J41+'Telehealth Clinical Rev Detail'!J42+'Telehealth Clinical Rev Detail'!J43)</f>
        <v>0</v>
      </c>
    </row>
    <row r="39" spans="1:11" ht="12.75">
      <c r="A39" s="44" t="s">
        <v>161</v>
      </c>
      <c r="C39" t="s">
        <v>162</v>
      </c>
      <c r="I39" s="71">
        <v>0.05</v>
      </c>
      <c r="J39" s="71">
        <f>I39</f>
        <v>0.05</v>
      </c>
      <c r="K39" s="71">
        <f>J39</f>
        <v>0.05</v>
      </c>
    </row>
    <row r="40" spans="3:11" ht="12.75">
      <c r="C40" t="s">
        <v>163</v>
      </c>
      <c r="I40" s="196">
        <f>I39*('Telehealth Clinical Rev Detail'!F53+'Other Clinical Rev Detail'!G47)</f>
        <v>0</v>
      </c>
      <c r="J40" s="196">
        <f>J39*('Telehealth Clinical Rev Detail'!H53+'Other Clinical Rev Detail'!I47)</f>
        <v>0</v>
      </c>
      <c r="K40" s="196">
        <f>K39*('Telehealth Clinical Rev Detail'!J53+'Other Clinical Rev Detail'!K47)</f>
        <v>0</v>
      </c>
    </row>
    <row r="43" spans="1:14" s="76" customFormat="1" ht="15" customHeight="1">
      <c r="A43" s="111"/>
      <c r="B43" t="s">
        <v>59</v>
      </c>
      <c r="C43"/>
      <c r="D43"/>
      <c r="E43"/>
      <c r="F43"/>
      <c r="G43"/>
      <c r="H43" s="35"/>
      <c r="I43" s="35"/>
      <c r="J43" s="33">
        <f>'Non-Clin Personnel Exp'!$I$2</f>
        <v>1.02</v>
      </c>
      <c r="K43" s="64">
        <f>'Non-Clin Personnel Exp'!$J$2*J43</f>
        <v>1.0404</v>
      </c>
      <c r="M43" s="41"/>
      <c r="N43" s="123"/>
    </row>
    <row r="44" spans="9:11" ht="12.75">
      <c r="I44" s="65" t="s">
        <v>28</v>
      </c>
      <c r="J44" s="65" t="s">
        <v>29</v>
      </c>
      <c r="K44" s="65" t="s">
        <v>30</v>
      </c>
    </row>
    <row r="45" spans="1:11" ht="12.75">
      <c r="A45" s="43" t="s">
        <v>112</v>
      </c>
      <c r="B45" s="29"/>
      <c r="C45" s="29" t="s">
        <v>164</v>
      </c>
      <c r="I45" s="31" t="s">
        <v>100</v>
      </c>
      <c r="J45" s="31" t="s">
        <v>100</v>
      </c>
      <c r="K45" s="31" t="s">
        <v>100</v>
      </c>
    </row>
    <row r="46" spans="1:11" ht="12.75">
      <c r="A46" s="44" t="s">
        <v>33</v>
      </c>
      <c r="C46" s="45"/>
      <c r="D46" s="45"/>
      <c r="E46" s="45"/>
      <c r="F46" s="45"/>
      <c r="G46" s="45"/>
      <c r="H46" s="45"/>
      <c r="I46" s="221"/>
      <c r="J46" s="221"/>
      <c r="K46" s="221"/>
    </row>
    <row r="47" spans="1:11" ht="12.75">
      <c r="A47" s="44" t="s">
        <v>8</v>
      </c>
      <c r="C47" s="45"/>
      <c r="D47" s="45"/>
      <c r="E47" s="45"/>
      <c r="F47" s="45"/>
      <c r="G47" s="45"/>
      <c r="H47" s="45"/>
      <c r="I47" s="221"/>
      <c r="J47" s="221"/>
      <c r="K47" s="221"/>
    </row>
    <row r="48" spans="1:11" ht="12.75">
      <c r="A48" s="44" t="s">
        <v>9</v>
      </c>
      <c r="C48" s="45"/>
      <c r="D48" s="45"/>
      <c r="E48" s="45"/>
      <c r="F48" s="45"/>
      <c r="G48" s="45"/>
      <c r="H48" s="45"/>
      <c r="I48" s="221"/>
      <c r="J48" s="221"/>
      <c r="K48" s="221"/>
    </row>
    <row r="49" spans="1:11" ht="12.75">
      <c r="A49" s="49" t="s">
        <v>10</v>
      </c>
      <c r="C49" s="45"/>
      <c r="D49" s="45"/>
      <c r="E49" s="45"/>
      <c r="F49" s="45"/>
      <c r="G49" s="45"/>
      <c r="H49" s="45"/>
      <c r="I49" s="221"/>
      <c r="J49" s="221"/>
      <c r="K49" s="221"/>
    </row>
    <row r="50" spans="1:11" ht="12.75">
      <c r="A50" s="49" t="s">
        <v>24</v>
      </c>
      <c r="C50" s="45"/>
      <c r="D50" s="45"/>
      <c r="E50" s="45"/>
      <c r="F50" s="45"/>
      <c r="G50" s="45"/>
      <c r="H50" s="45"/>
      <c r="I50" s="221"/>
      <c r="J50" s="221"/>
      <c r="K50" s="221"/>
    </row>
    <row r="51" spans="1:11" ht="12.75">
      <c r="A51" s="49" t="s">
        <v>26</v>
      </c>
      <c r="C51" s="45"/>
      <c r="D51" s="45"/>
      <c r="E51" s="45"/>
      <c r="F51" s="45"/>
      <c r="G51" s="45"/>
      <c r="H51" s="45"/>
      <c r="I51" s="221"/>
      <c r="J51" s="221"/>
      <c r="K51" s="221"/>
    </row>
    <row r="52" spans="1:11" ht="12.75">
      <c r="A52" s="49" t="s">
        <v>34</v>
      </c>
      <c r="C52" s="45"/>
      <c r="D52" s="45"/>
      <c r="E52" s="45"/>
      <c r="F52" s="45"/>
      <c r="G52" s="45"/>
      <c r="H52" s="45"/>
      <c r="I52" s="222"/>
      <c r="J52" s="222"/>
      <c r="K52" s="222"/>
    </row>
    <row r="53" spans="1:11" ht="12.75">
      <c r="A53" s="49" t="s">
        <v>35</v>
      </c>
      <c r="C53" s="45"/>
      <c r="D53" s="45"/>
      <c r="E53" s="45"/>
      <c r="F53" s="45"/>
      <c r="G53" s="45"/>
      <c r="H53" s="45"/>
      <c r="I53" s="268"/>
      <c r="J53" s="268"/>
      <c r="K53" s="268"/>
    </row>
    <row r="54" spans="1:11" ht="12.75">
      <c r="A54" t="s">
        <v>165</v>
      </c>
      <c r="I54" s="195">
        <f>SUM(I46:I53)</f>
        <v>0</v>
      </c>
      <c r="J54" s="195">
        <f>SUM(J46:J53)</f>
        <v>0</v>
      </c>
      <c r="K54" s="195">
        <f>SUM(K46:K53)</f>
        <v>0</v>
      </c>
    </row>
    <row r="55" spans="9:11" ht="12.75">
      <c r="I55" s="195"/>
      <c r="J55" s="195"/>
      <c r="K55" s="195"/>
    </row>
    <row r="56" spans="9:11" ht="12.75">
      <c r="I56" s="195"/>
      <c r="J56" s="195"/>
      <c r="K56" s="195"/>
    </row>
    <row r="57" spans="1:11" ht="12.75">
      <c r="A57" s="29" t="s">
        <v>166</v>
      </c>
      <c r="I57" s="195">
        <f>SUM(I16+I29+I34+I37+I40+I54)</f>
        <v>0</v>
      </c>
      <c r="J57" s="195">
        <f>SUM(J16+J29+J34+J37+J40+J54)</f>
        <v>0</v>
      </c>
      <c r="K57" s="195">
        <f>SUM(K16+K29+K34+K37+K40+K54)</f>
        <v>0</v>
      </c>
    </row>
    <row r="61" spans="1:6" ht="12.75">
      <c r="A61" s="29" t="s">
        <v>302</v>
      </c>
      <c r="C61" s="1"/>
      <c r="D61" s="35"/>
      <c r="E61" s="35"/>
      <c r="F61" s="35"/>
    </row>
    <row r="62" spans="2:6" ht="12.75">
      <c r="B62" s="29"/>
      <c r="C62" s="128" t="s">
        <v>256</v>
      </c>
      <c r="D62" s="35"/>
      <c r="E62" s="35"/>
      <c r="F62" s="35"/>
    </row>
    <row r="63" spans="1:3" ht="12.75">
      <c r="A63" t="s">
        <v>109</v>
      </c>
      <c r="C63" t="s">
        <v>362</v>
      </c>
    </row>
    <row r="64" ht="12.75">
      <c r="C64" t="s">
        <v>353</v>
      </c>
    </row>
    <row r="65" ht="12.75">
      <c r="C65" t="s">
        <v>185</v>
      </c>
    </row>
    <row r="67" spans="1:3" ht="12.75">
      <c r="A67" t="s">
        <v>110</v>
      </c>
      <c r="C67" t="s">
        <v>186</v>
      </c>
    </row>
    <row r="69" spans="1:3" ht="12.75">
      <c r="A69" t="s">
        <v>111</v>
      </c>
      <c r="C69" t="s">
        <v>187</v>
      </c>
    </row>
    <row r="71" spans="1:3" ht="12.75">
      <c r="A71" t="s">
        <v>112</v>
      </c>
      <c r="B71" t="s">
        <v>112</v>
      </c>
      <c r="C71" t="s">
        <v>354</v>
      </c>
    </row>
    <row r="72" ht="12.75">
      <c r="C72" t="s">
        <v>355</v>
      </c>
    </row>
  </sheetData>
  <sheetProtection/>
  <mergeCells count="1">
    <mergeCell ref="E20:H20"/>
  </mergeCells>
  <printOptions/>
  <pageMargins left="0.75" right="0.75" top="1" bottom="1" header="0.5" footer="0.5"/>
  <pageSetup horizontalDpi="300" verticalDpi="3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J1"/>
    </sheetView>
  </sheetViews>
  <sheetFormatPr defaultColWidth="20.8515625" defaultRowHeight="12.75"/>
  <cols>
    <col min="1" max="1" width="3.7109375" style="76" customWidth="1"/>
    <col min="2" max="2" width="56.140625" style="76" customWidth="1"/>
    <col min="3" max="3" width="11.00390625" style="76" customWidth="1"/>
    <col min="4" max="4" width="12.57421875" style="76" bestFit="1" customWidth="1"/>
    <col min="5" max="5" width="10.8515625" style="76" customWidth="1"/>
    <col min="6" max="6" width="10.7109375" style="76" customWidth="1"/>
    <col min="7" max="7" width="9.7109375" style="76" customWidth="1"/>
    <col min="8" max="8" width="11.28125" style="76" customWidth="1"/>
    <col min="9" max="9" width="9.7109375" style="76" customWidth="1"/>
    <col min="10" max="10" width="10.57421875" style="76" customWidth="1"/>
    <col min="11" max="11" width="8.8515625" style="76" customWidth="1"/>
    <col min="12" max="12" width="10.57421875" style="76" customWidth="1"/>
    <col min="13" max="16384" width="20.8515625" style="76" customWidth="1"/>
  </cols>
  <sheetData>
    <row r="1" spans="1:11" ht="12.75">
      <c r="A1" s="111" t="s">
        <v>268</v>
      </c>
      <c r="B1" s="133"/>
      <c r="C1" s="112"/>
      <c r="D1" s="112"/>
      <c r="E1" s="113"/>
      <c r="F1" s="113"/>
      <c r="G1" s="113"/>
      <c r="H1" s="114"/>
      <c r="I1" s="114"/>
      <c r="J1" s="133"/>
      <c r="K1" s="177"/>
    </row>
    <row r="2" spans="1:9" ht="12.75">
      <c r="A2" s="130"/>
      <c r="C2" s="131"/>
      <c r="D2" s="131"/>
      <c r="E2" s="132"/>
      <c r="F2" s="132"/>
      <c r="G2" s="132"/>
      <c r="H2" s="114"/>
      <c r="I2" s="114"/>
    </row>
    <row r="3" spans="1:11" ht="15" customHeight="1">
      <c r="A3" s="111" t="s">
        <v>174</v>
      </c>
      <c r="H3" s="65" t="s">
        <v>28</v>
      </c>
      <c r="I3" s="65" t="s">
        <v>29</v>
      </c>
      <c r="J3" s="65" t="s">
        <v>30</v>
      </c>
      <c r="K3" s="122"/>
    </row>
    <row r="4" spans="2:12" ht="12.75">
      <c r="B4" t="s">
        <v>305</v>
      </c>
      <c r="C4"/>
      <c r="D4"/>
      <c r="E4"/>
      <c r="F4"/>
      <c r="G4" s="35"/>
      <c r="H4"/>
      <c r="I4" s="64">
        <v>1</v>
      </c>
      <c r="J4" s="64">
        <v>1</v>
      </c>
      <c r="K4" s="41"/>
      <c r="L4" s="123"/>
    </row>
    <row r="5" spans="1:11" ht="38.25">
      <c r="A5" s="115"/>
      <c r="B5" s="29" t="s">
        <v>188</v>
      </c>
      <c r="C5" s="116" t="s">
        <v>172</v>
      </c>
      <c r="D5" s="62" t="s">
        <v>300</v>
      </c>
      <c r="E5" s="116" t="s">
        <v>363</v>
      </c>
      <c r="F5" s="117" t="s">
        <v>182</v>
      </c>
      <c r="G5" s="117" t="s">
        <v>301</v>
      </c>
      <c r="H5" s="31" t="s">
        <v>100</v>
      </c>
      <c r="I5" s="31" t="s">
        <v>100</v>
      </c>
      <c r="J5" s="31" t="s">
        <v>100</v>
      </c>
      <c r="K5" s="31"/>
    </row>
    <row r="6" spans="1:11" ht="12.75">
      <c r="A6" s="44" t="s">
        <v>33</v>
      </c>
      <c r="B6" s="124"/>
      <c r="C6" s="125"/>
      <c r="D6" s="208"/>
      <c r="E6" s="207"/>
      <c r="F6" s="206"/>
      <c r="G6" s="206"/>
      <c r="H6" s="213">
        <f>SUM(E6+F6-G6)</f>
        <v>0</v>
      </c>
      <c r="I6" s="213">
        <f>H6*I$4</f>
        <v>0</v>
      </c>
      <c r="J6" s="213">
        <f aca="true" t="shared" si="0" ref="I6:J13">I6*J$4</f>
        <v>0</v>
      </c>
      <c r="K6" s="178"/>
    </row>
    <row r="7" spans="1:11" ht="12.75">
      <c r="A7" s="44" t="s">
        <v>8</v>
      </c>
      <c r="B7" s="124"/>
      <c r="C7" s="125"/>
      <c r="D7" s="208"/>
      <c r="E7" s="207"/>
      <c r="F7" s="206"/>
      <c r="G7" s="206"/>
      <c r="H7" s="213">
        <f aca="true" t="shared" si="1" ref="H7:H13">SUM(E7+F7-G7)</f>
        <v>0</v>
      </c>
      <c r="I7" s="213">
        <f t="shared" si="0"/>
        <v>0</v>
      </c>
      <c r="J7" s="213">
        <f t="shared" si="0"/>
        <v>0</v>
      </c>
      <c r="K7" s="178"/>
    </row>
    <row r="8" spans="1:11" ht="12.75">
      <c r="A8" s="44" t="s">
        <v>9</v>
      </c>
      <c r="B8" s="124"/>
      <c r="C8" s="125"/>
      <c r="D8" s="208"/>
      <c r="E8" s="207"/>
      <c r="F8" s="206"/>
      <c r="G8" s="206"/>
      <c r="H8" s="213">
        <f t="shared" si="1"/>
        <v>0</v>
      </c>
      <c r="I8" s="213">
        <f t="shared" si="0"/>
        <v>0</v>
      </c>
      <c r="J8" s="213">
        <f t="shared" si="0"/>
        <v>0</v>
      </c>
      <c r="K8" s="178"/>
    </row>
    <row r="9" spans="1:11" ht="12.75">
      <c r="A9" s="49" t="s">
        <v>10</v>
      </c>
      <c r="B9" s="124"/>
      <c r="C9" s="125"/>
      <c r="D9" s="208"/>
      <c r="E9" s="207"/>
      <c r="F9" s="206"/>
      <c r="G9" s="206"/>
      <c r="H9" s="213">
        <f t="shared" si="1"/>
        <v>0</v>
      </c>
      <c r="I9" s="213">
        <f t="shared" si="0"/>
        <v>0</v>
      </c>
      <c r="J9" s="213">
        <f t="shared" si="0"/>
        <v>0</v>
      </c>
      <c r="K9" s="178"/>
    </row>
    <row r="10" spans="1:11" ht="12.75">
      <c r="A10" s="49" t="s">
        <v>24</v>
      </c>
      <c r="B10" s="124"/>
      <c r="C10" s="125"/>
      <c r="D10" s="208"/>
      <c r="E10" s="207"/>
      <c r="F10" s="206"/>
      <c r="G10" s="206"/>
      <c r="H10" s="213">
        <f t="shared" si="1"/>
        <v>0</v>
      </c>
      <c r="I10" s="213">
        <f t="shared" si="0"/>
        <v>0</v>
      </c>
      <c r="J10" s="213">
        <f t="shared" si="0"/>
        <v>0</v>
      </c>
      <c r="K10" s="178"/>
    </row>
    <row r="11" spans="1:11" ht="12.75">
      <c r="A11" s="49" t="s">
        <v>26</v>
      </c>
      <c r="B11" s="124"/>
      <c r="C11" s="125"/>
      <c r="D11" s="208"/>
      <c r="E11" s="207"/>
      <c r="F11" s="206"/>
      <c r="G11" s="206"/>
      <c r="H11" s="213">
        <f t="shared" si="1"/>
        <v>0</v>
      </c>
      <c r="I11" s="213">
        <f t="shared" si="0"/>
        <v>0</v>
      </c>
      <c r="J11" s="213">
        <f t="shared" si="0"/>
        <v>0</v>
      </c>
      <c r="K11" s="178"/>
    </row>
    <row r="12" spans="1:11" ht="12.75">
      <c r="A12" s="49" t="s">
        <v>34</v>
      </c>
      <c r="B12" s="124"/>
      <c r="C12" s="125"/>
      <c r="D12" s="208"/>
      <c r="E12" s="207"/>
      <c r="F12" s="206"/>
      <c r="G12" s="206"/>
      <c r="H12" s="213">
        <f t="shared" si="1"/>
        <v>0</v>
      </c>
      <c r="I12" s="213">
        <f t="shared" si="0"/>
        <v>0</v>
      </c>
      <c r="J12" s="213">
        <f t="shared" si="0"/>
        <v>0</v>
      </c>
      <c r="K12" s="178"/>
    </row>
    <row r="13" spans="1:11" ht="15">
      <c r="A13" s="49" t="s">
        <v>35</v>
      </c>
      <c r="B13" s="124"/>
      <c r="C13" s="125"/>
      <c r="D13" s="208"/>
      <c r="E13" s="212"/>
      <c r="F13" s="206"/>
      <c r="G13" s="206"/>
      <c r="H13" s="213">
        <f t="shared" si="1"/>
        <v>0</v>
      </c>
      <c r="I13" s="213">
        <f t="shared" si="0"/>
        <v>0</v>
      </c>
      <c r="J13" s="213">
        <f t="shared" si="0"/>
        <v>0</v>
      </c>
      <c r="K13" s="179"/>
    </row>
    <row r="14" spans="1:11" ht="12.75">
      <c r="A14" s="29"/>
      <c r="B14" s="103" t="s">
        <v>269</v>
      </c>
      <c r="C14" s="104"/>
      <c r="E14" s="109"/>
      <c r="F14" s="105"/>
      <c r="G14" s="105"/>
      <c r="H14" s="218">
        <f>SUM(H6:H13)</f>
        <v>0</v>
      </c>
      <c r="I14" s="218">
        <f>SUM(I6:I13)</f>
        <v>0</v>
      </c>
      <c r="J14" s="218">
        <f>SUM(J6:J13)</f>
        <v>0</v>
      </c>
      <c r="K14" s="180"/>
    </row>
    <row r="15" spans="1:9" ht="12.75">
      <c r="A15" s="29"/>
      <c r="B15" s="103"/>
      <c r="C15" s="104"/>
      <c r="E15" s="109"/>
      <c r="F15" s="105"/>
      <c r="G15" s="105"/>
      <c r="H15" s="75"/>
      <c r="I15" s="75"/>
    </row>
    <row r="16" spans="2:11" ht="12.75">
      <c r="B16" s="72"/>
      <c r="C16" s="73"/>
      <c r="D16" s="73"/>
      <c r="E16" s="74"/>
      <c r="F16" s="74"/>
      <c r="G16" s="74"/>
      <c r="H16" s="65" t="s">
        <v>28</v>
      </c>
      <c r="I16" s="65" t="s">
        <v>29</v>
      </c>
      <c r="J16" s="65" t="s">
        <v>30</v>
      </c>
      <c r="K16" s="122"/>
    </row>
    <row r="17" spans="2:11" ht="12.75">
      <c r="B17" s="119"/>
      <c r="C17" s="73"/>
      <c r="D17" s="120"/>
      <c r="E17" s="74"/>
      <c r="F17" s="74"/>
      <c r="G17" s="121"/>
      <c r="H17" s="122"/>
      <c r="I17" s="122"/>
      <c r="J17" s="122"/>
      <c r="K17" s="122"/>
    </row>
    <row r="18" spans="2:12" ht="12.75">
      <c r="B18" t="s">
        <v>59</v>
      </c>
      <c r="C18"/>
      <c r="D18"/>
      <c r="E18"/>
      <c r="F18"/>
      <c r="G18" s="35"/>
      <c r="H18"/>
      <c r="J18" s="33">
        <f>'Non-Clin Personnel Exp'!$I$2</f>
        <v>1.02</v>
      </c>
      <c r="K18" s="33"/>
      <c r="L18" s="64">
        <f>J18*'Non-Clin Personnel Exp'!J2</f>
        <v>1.0404</v>
      </c>
    </row>
    <row r="19" spans="1:12" ht="24.75" customHeight="1">
      <c r="A19" s="110" t="s">
        <v>189</v>
      </c>
      <c r="B19" s="176" t="s">
        <v>190</v>
      </c>
      <c r="C19" s="116" t="s">
        <v>172</v>
      </c>
      <c r="D19" s="31" t="s">
        <v>100</v>
      </c>
      <c r="E19" s="117" t="s">
        <v>192</v>
      </c>
      <c r="F19" s="117" t="s">
        <v>183</v>
      </c>
      <c r="G19" s="62" t="s">
        <v>264</v>
      </c>
      <c r="H19" s="62" t="s">
        <v>273</v>
      </c>
      <c r="I19" s="62" t="s">
        <v>265</v>
      </c>
      <c r="J19" s="62" t="s">
        <v>275</v>
      </c>
      <c r="K19" s="62" t="s">
        <v>266</v>
      </c>
      <c r="L19" s="62" t="s">
        <v>274</v>
      </c>
    </row>
    <row r="20" spans="1:12" ht="12.75">
      <c r="A20" s="44" t="s">
        <v>33</v>
      </c>
      <c r="B20" s="126"/>
      <c r="C20" s="127"/>
      <c r="D20" s="208"/>
      <c r="E20" s="208"/>
      <c r="F20" s="209">
        <f aca="true" t="shared" si="2" ref="F20:F27">D20+E20</f>
        <v>0</v>
      </c>
      <c r="G20" s="181"/>
      <c r="H20" s="209">
        <f>$F20*G20</f>
        <v>0</v>
      </c>
      <c r="I20" s="181"/>
      <c r="J20" s="209">
        <f>$F20*I20*J$18</f>
        <v>0</v>
      </c>
      <c r="K20" s="181"/>
      <c r="L20" s="209">
        <f>$F20*K20*L$18</f>
        <v>0</v>
      </c>
    </row>
    <row r="21" spans="1:12" ht="12.75">
      <c r="A21" s="44" t="s">
        <v>8</v>
      </c>
      <c r="B21" s="126"/>
      <c r="C21" s="127"/>
      <c r="D21" s="208"/>
      <c r="E21" s="208"/>
      <c r="F21" s="209">
        <f t="shared" si="2"/>
        <v>0</v>
      </c>
      <c r="G21" s="181"/>
      <c r="H21" s="209">
        <f aca="true" t="shared" si="3" ref="H21:H26">F21*G21</f>
        <v>0</v>
      </c>
      <c r="I21" s="181"/>
      <c r="J21" s="209">
        <f aca="true" t="shared" si="4" ref="J21:J26">$F21*I21*J$18</f>
        <v>0</v>
      </c>
      <c r="K21" s="181"/>
      <c r="L21" s="209">
        <f aca="true" t="shared" si="5" ref="L21:L27">$F21*K21*L$18</f>
        <v>0</v>
      </c>
    </row>
    <row r="22" spans="1:12" ht="12.75">
      <c r="A22" s="44" t="s">
        <v>9</v>
      </c>
      <c r="B22" s="126"/>
      <c r="C22" s="127"/>
      <c r="D22" s="208"/>
      <c r="E22" s="208"/>
      <c r="F22" s="209">
        <f t="shared" si="2"/>
        <v>0</v>
      </c>
      <c r="G22" s="181"/>
      <c r="H22" s="209">
        <f t="shared" si="3"/>
        <v>0</v>
      </c>
      <c r="I22" s="181"/>
      <c r="J22" s="209">
        <f t="shared" si="4"/>
        <v>0</v>
      </c>
      <c r="K22" s="181"/>
      <c r="L22" s="209">
        <f t="shared" si="5"/>
        <v>0</v>
      </c>
    </row>
    <row r="23" spans="1:12" ht="12.75">
      <c r="A23" s="49" t="s">
        <v>10</v>
      </c>
      <c r="B23" s="126"/>
      <c r="C23" s="127"/>
      <c r="D23" s="208"/>
      <c r="E23" s="208"/>
      <c r="F23" s="209">
        <f t="shared" si="2"/>
        <v>0</v>
      </c>
      <c r="G23" s="181"/>
      <c r="H23" s="209">
        <f t="shared" si="3"/>
        <v>0</v>
      </c>
      <c r="I23" s="181"/>
      <c r="J23" s="209">
        <f t="shared" si="4"/>
        <v>0</v>
      </c>
      <c r="K23" s="181"/>
      <c r="L23" s="209">
        <f t="shared" si="5"/>
        <v>0</v>
      </c>
    </row>
    <row r="24" spans="1:12" ht="12.75">
      <c r="A24" s="49" t="s">
        <v>24</v>
      </c>
      <c r="B24" s="126"/>
      <c r="C24" s="127"/>
      <c r="D24" s="208"/>
      <c r="E24" s="208"/>
      <c r="F24" s="209">
        <f t="shared" si="2"/>
        <v>0</v>
      </c>
      <c r="G24" s="181"/>
      <c r="H24" s="209">
        <f t="shared" si="3"/>
        <v>0</v>
      </c>
      <c r="I24" s="181"/>
      <c r="J24" s="209">
        <f t="shared" si="4"/>
        <v>0</v>
      </c>
      <c r="K24" s="181"/>
      <c r="L24" s="209">
        <f t="shared" si="5"/>
        <v>0</v>
      </c>
    </row>
    <row r="25" spans="1:12" ht="12.75">
      <c r="A25" s="49" t="s">
        <v>26</v>
      </c>
      <c r="B25" s="126"/>
      <c r="C25" s="127"/>
      <c r="D25" s="208"/>
      <c r="E25" s="208"/>
      <c r="F25" s="209">
        <f t="shared" si="2"/>
        <v>0</v>
      </c>
      <c r="G25" s="181"/>
      <c r="H25" s="209">
        <f t="shared" si="3"/>
        <v>0</v>
      </c>
      <c r="I25" s="181"/>
      <c r="J25" s="209">
        <f t="shared" si="4"/>
        <v>0</v>
      </c>
      <c r="K25" s="181"/>
      <c r="L25" s="209">
        <f t="shared" si="5"/>
        <v>0</v>
      </c>
    </row>
    <row r="26" spans="1:12" ht="12.75">
      <c r="A26" s="49" t="s">
        <v>34</v>
      </c>
      <c r="B26" s="126"/>
      <c r="C26" s="127"/>
      <c r="D26" s="208"/>
      <c r="E26" s="208"/>
      <c r="F26" s="209">
        <f t="shared" si="2"/>
        <v>0</v>
      </c>
      <c r="G26" s="181"/>
      <c r="H26" s="209">
        <f t="shared" si="3"/>
        <v>0</v>
      </c>
      <c r="I26" s="181"/>
      <c r="J26" s="209">
        <f t="shared" si="4"/>
        <v>0</v>
      </c>
      <c r="K26" s="181"/>
      <c r="L26" s="209">
        <f t="shared" si="5"/>
        <v>0</v>
      </c>
    </row>
    <row r="27" spans="1:12" ht="15.75" customHeight="1">
      <c r="A27" s="49" t="s">
        <v>35</v>
      </c>
      <c r="B27" s="126"/>
      <c r="C27" s="127"/>
      <c r="D27" s="208"/>
      <c r="E27" s="208"/>
      <c r="F27" s="210">
        <f t="shared" si="2"/>
        <v>0</v>
      </c>
      <c r="G27" s="181"/>
      <c r="H27" s="210">
        <f>F27*G27</f>
        <v>0</v>
      </c>
      <c r="I27" s="181"/>
      <c r="J27" s="210">
        <f>$F27*I27*J25</f>
        <v>0</v>
      </c>
      <c r="K27" s="181"/>
      <c r="L27" s="210">
        <f t="shared" si="5"/>
        <v>0</v>
      </c>
    </row>
    <row r="28" spans="3:12" ht="12.75">
      <c r="C28" s="118"/>
      <c r="D28" s="118"/>
      <c r="E28" s="118"/>
      <c r="F28" s="209">
        <f>SUM(F20:F27)</f>
        <v>0</v>
      </c>
      <c r="G28" s="182">
        <f aca="true" t="shared" si="6" ref="G28:L28">SUM(G20:G27)</f>
        <v>0</v>
      </c>
      <c r="H28" s="219">
        <f t="shared" si="6"/>
        <v>0</v>
      </c>
      <c r="I28" s="182">
        <f t="shared" si="6"/>
        <v>0</v>
      </c>
      <c r="J28" s="219">
        <f t="shared" si="6"/>
        <v>0</v>
      </c>
      <c r="K28" s="182">
        <f t="shared" si="6"/>
        <v>0</v>
      </c>
      <c r="L28" s="219">
        <f t="shared" si="6"/>
        <v>0</v>
      </c>
    </row>
    <row r="32" spans="1:6" ht="12.75">
      <c r="A32" s="29" t="s">
        <v>191</v>
      </c>
      <c r="B32"/>
      <c r="C32" s="1"/>
      <c r="D32" s="35"/>
      <c r="E32" s="35"/>
      <c r="F32" s="35"/>
    </row>
    <row r="33" spans="1:6" ht="12.75">
      <c r="A33"/>
      <c r="B33" s="128" t="s">
        <v>256</v>
      </c>
      <c r="D33" s="35"/>
      <c r="E33" s="35"/>
      <c r="F33" s="35"/>
    </row>
    <row r="35" spans="1:2" ht="12.75">
      <c r="A35" s="129" t="s">
        <v>9</v>
      </c>
      <c r="B35" s="76" t="s">
        <v>364</v>
      </c>
    </row>
    <row r="36" s="95" customFormat="1" ht="12.75">
      <c r="B36" s="95" t="s">
        <v>365</v>
      </c>
    </row>
    <row r="37" s="95" customFormat="1" ht="12.75"/>
    <row r="38" spans="1:2" ht="12.75">
      <c r="A38" s="129" t="s">
        <v>10</v>
      </c>
      <c r="B38" s="76" t="s">
        <v>267</v>
      </c>
    </row>
    <row r="40" spans="1:9" ht="12.75">
      <c r="A40" s="91"/>
      <c r="C40" s="81"/>
      <c r="D40" s="81"/>
      <c r="E40" s="82"/>
      <c r="F40" s="82"/>
      <c r="G40" s="82"/>
      <c r="H40" s="82"/>
      <c r="I40" s="82"/>
    </row>
    <row r="41" spans="1:9" ht="12.75">
      <c r="A41" s="44"/>
      <c r="B41" s="77"/>
      <c r="C41" s="81"/>
      <c r="D41" s="81"/>
      <c r="E41" s="82"/>
      <c r="F41" s="82"/>
      <c r="G41" s="101"/>
      <c r="H41" s="101"/>
      <c r="I41" s="101"/>
    </row>
    <row r="42" spans="1:9" ht="12.75">
      <c r="A42" s="44"/>
      <c r="B42" s="77"/>
      <c r="C42" s="81"/>
      <c r="D42" s="81"/>
      <c r="E42" s="82"/>
      <c r="F42" s="82"/>
      <c r="G42" s="101"/>
      <c r="H42" s="101"/>
      <c r="I42" s="101"/>
    </row>
    <row r="43" spans="1:9" ht="12.75">
      <c r="A43" s="44"/>
      <c r="B43" s="77"/>
      <c r="C43" s="81"/>
      <c r="D43" s="81"/>
      <c r="E43" s="82"/>
      <c r="F43" s="82"/>
      <c r="G43" s="101"/>
      <c r="H43" s="101"/>
      <c r="I43" s="101"/>
    </row>
    <row r="44" spans="1:9" ht="12.75">
      <c r="A44" s="49"/>
      <c r="B44" s="77"/>
      <c r="C44" s="81"/>
      <c r="D44" s="100"/>
      <c r="E44" s="100"/>
      <c r="F44" s="100"/>
      <c r="G44" s="101"/>
      <c r="H44" s="101"/>
      <c r="I44" s="101"/>
    </row>
    <row r="45" spans="1:9" ht="12.75">
      <c r="A45" s="49"/>
      <c r="B45" s="77"/>
      <c r="C45" s="81"/>
      <c r="D45" s="81"/>
      <c r="E45" s="82"/>
      <c r="F45" s="82"/>
      <c r="G45" s="101"/>
      <c r="H45" s="101"/>
      <c r="I45" s="101"/>
    </row>
    <row r="46" spans="1:9" ht="12.75">
      <c r="A46" s="49"/>
      <c r="B46" s="77"/>
      <c r="C46" s="81"/>
      <c r="D46" s="81"/>
      <c r="E46" s="82"/>
      <c r="F46" s="82"/>
      <c r="G46" s="101"/>
      <c r="H46" s="101"/>
      <c r="I46" s="101"/>
    </row>
    <row r="47" spans="1:9" ht="12.75">
      <c r="A47" s="49"/>
      <c r="B47" s="77"/>
      <c r="C47" s="81"/>
      <c r="D47" s="81"/>
      <c r="E47" s="82"/>
      <c r="F47" s="82"/>
      <c r="G47" s="101"/>
      <c r="H47" s="101"/>
      <c r="I47" s="101"/>
    </row>
    <row r="48" spans="1:9" ht="12.75">
      <c r="A48" s="49"/>
      <c r="B48" s="77"/>
      <c r="C48" s="81"/>
      <c r="D48" s="81"/>
      <c r="E48" s="82"/>
      <c r="F48" s="82"/>
      <c r="G48" s="102"/>
      <c r="H48" s="102"/>
      <c r="I48" s="102"/>
    </row>
    <row r="49" spans="2:9" s="29" customFormat="1" ht="12.75">
      <c r="B49" s="103"/>
      <c r="C49" s="104"/>
      <c r="D49" s="104"/>
      <c r="E49" s="105"/>
      <c r="F49" s="105"/>
      <c r="G49" s="105"/>
      <c r="H49" s="105"/>
      <c r="I49" s="105"/>
    </row>
    <row r="50" spans="2:9" ht="12.75">
      <c r="B50" s="90"/>
      <c r="C50" s="84"/>
      <c r="D50" s="86"/>
      <c r="E50" s="85"/>
      <c r="F50" s="85"/>
      <c r="G50" s="85"/>
      <c r="H50" s="85"/>
      <c r="I50" s="75"/>
    </row>
  </sheetData>
  <sheetProtection/>
  <printOptions/>
  <pageMargins left="0.75" right="0.75" top="1" bottom="1" header="0.5" footer="0.5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Hrsa</dc:creator>
  <cp:keywords/>
  <dc:description/>
  <cp:lastModifiedBy>Ben Forstag</cp:lastModifiedBy>
  <cp:lastPrinted>2008-04-18T21:11:51Z</cp:lastPrinted>
  <dcterms:created xsi:type="dcterms:W3CDTF">2004-01-08T20:29:56Z</dcterms:created>
  <dcterms:modified xsi:type="dcterms:W3CDTF">2008-06-09T18:14:16Z</dcterms:modified>
  <cp:category/>
  <cp:version/>
  <cp:contentType/>
  <cp:contentStatus/>
</cp:coreProperties>
</file>